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05" windowWidth="15330" windowHeight="7395" activeTab="0"/>
  </bookViews>
  <sheets>
    <sheet name="Data Entry Page" sheetId="1" r:id="rId1"/>
    <sheet name="Summary Page" sheetId="2" r:id="rId2"/>
    <sheet name="Form A" sheetId="3" r:id="rId3"/>
    <sheet name="Form B" sheetId="4" r:id="rId4"/>
    <sheet name="Form C" sheetId="5" r:id="rId5"/>
    <sheet name="Informational Data" sheetId="6" r:id="rId6"/>
  </sheets>
  <definedNames>
    <definedName name="_xlnm.Print_Area" localSheetId="0">'Data Entry Page'!$A$1:$L$89</definedName>
    <definedName name="_xlnm.Print_Area" localSheetId="2">'Form A'!$A$1:$O$130</definedName>
    <definedName name="_xlnm.Print_Area" localSheetId="3">'Form B'!$A$1:$N$122</definedName>
    <definedName name="_xlnm.Print_Area" localSheetId="1">'Summary Page'!$A$1:$N$88</definedName>
    <definedName name="_xlnm.Print_Titles" localSheetId="2">'Form A'!$1:$9</definedName>
    <definedName name="_xlnm.Print_Titles" localSheetId="3">'Form B'!$1:$8</definedName>
  </definedNames>
  <calcPr fullCalcOnLoad="1"/>
</workbook>
</file>

<file path=xl/comments1.xml><?xml version="1.0" encoding="utf-8"?>
<comments xmlns="http://schemas.openxmlformats.org/spreadsheetml/2006/main">
  <authors>
    <author>Becky Webb</author>
  </authors>
  <commentList>
    <comment ref="E52" authorId="0">
      <text>
        <r>
          <rPr>
            <b/>
            <sz val="8"/>
            <rFont val="Tahoma"/>
            <family val="2"/>
          </rPr>
          <t>Is this Election Increasing an Existing Rate?</t>
        </r>
        <r>
          <rPr>
            <sz val="8"/>
            <rFont val="Tahoma"/>
            <family val="2"/>
          </rPr>
          <t xml:space="preserve">
If this is a New Rate or a Rate to Renew an Expired Levy, Answer "No".  Also, Enter "No" if an expiration date is entered.
Otherwise, if the election increases a tax rate levied in the prior year, Answer "Yes".
</t>
        </r>
        <r>
          <rPr>
            <sz val="8"/>
            <rFont val="Tahoma"/>
            <family val="2"/>
          </rPr>
          <t xml:space="preserve">
</t>
        </r>
      </text>
    </comment>
    <comment ref="E4" authorId="0">
      <text>
        <r>
          <rPr>
            <b/>
            <sz val="8"/>
            <rFont val="Tahoma"/>
            <family val="2"/>
          </rPr>
          <t xml:space="preserve">Political Subdivision Code
</t>
        </r>
        <r>
          <rPr>
            <sz val="8"/>
            <rFont val="Tahoma"/>
            <family val="2"/>
          </rPr>
          <t>Can be found on previous years' tax rate forms and certification letters.
The first 2 digits indicate the type of political subdivision, the middle 3 digits indicate the primary county, and the last 4 digits indicate the sequencing.</t>
        </r>
        <r>
          <rPr>
            <sz val="8"/>
            <rFont val="Tahoma"/>
            <family val="2"/>
          </rPr>
          <t xml:space="preserve">
</t>
        </r>
      </text>
    </comment>
    <comment ref="E6" authorId="0">
      <text>
        <r>
          <rPr>
            <b/>
            <sz val="8"/>
            <rFont val="Tahoma"/>
            <family val="2"/>
          </rPr>
          <t>School District Name</t>
        </r>
        <r>
          <rPr>
            <sz val="8"/>
            <rFont val="Tahoma"/>
            <family val="2"/>
          </rPr>
          <t xml:space="preserve">
Can be found on previous years' tax rate forms and certification letters.
</t>
        </r>
        <r>
          <rPr>
            <sz val="8"/>
            <rFont val="Tahoma"/>
            <family val="2"/>
          </rPr>
          <t xml:space="preserve">
</t>
        </r>
      </text>
    </comment>
    <comment ref="E7" authorId="0">
      <text>
        <r>
          <rPr>
            <b/>
            <sz val="8"/>
            <rFont val="Tahoma"/>
            <family val="2"/>
          </rPr>
          <t>Levy Purpose</t>
        </r>
        <r>
          <rPr>
            <sz val="8"/>
            <rFont val="Tahoma"/>
            <family val="2"/>
          </rPr>
          <t xml:space="preserve">
Can be found on previous years' tax rate forms and certification letters.
</t>
        </r>
        <r>
          <rPr>
            <sz val="8"/>
            <rFont val="Tahoma"/>
            <family val="2"/>
          </rPr>
          <t xml:space="preserve">
</t>
        </r>
      </text>
    </comment>
    <comment ref="I22" authorId="0">
      <text>
        <r>
          <rPr>
            <b/>
            <sz val="8"/>
            <rFont val="Tahoma"/>
            <family val="2"/>
          </rPr>
          <t>Prior Year Tax Rate Ceiling</t>
        </r>
        <r>
          <rPr>
            <sz val="8"/>
            <rFont val="Tahoma"/>
            <family val="2"/>
          </rPr>
          <t xml:space="preserve">
Enter the rate on 2013 Tax Rate Summary Page, Line F in Column 1, labeled "Based on Prior Year Tax Rate Ceiling" from the most updated 2013 form.  
This number is revised as changes or updates are made to the 2013 data.
</t>
        </r>
        <r>
          <rPr>
            <b/>
            <sz val="8"/>
            <rFont val="Tahoma"/>
            <family val="2"/>
          </rPr>
          <t>Additional Explanation:</t>
        </r>
        <r>
          <rPr>
            <sz val="8"/>
            <rFont val="Tahoma"/>
            <family val="2"/>
          </rPr>
          <t xml:space="preserve">
For those political subdivisions that voluntarily reduced their tax rate in 2008, 2010, or 2012 but did not revert back to the tax rate ceiling without voluntary reduction, the 2014 tax rate ceiling will be based on the lower voluntarily reduced ceiling. </t>
        </r>
        <r>
          <rPr>
            <b/>
            <sz val="8"/>
            <rFont val="Tahoma"/>
            <family val="2"/>
          </rPr>
          <t>The political subdivision must use the Tax Rate Summary Page for setting its property tax rate.</t>
        </r>
        <r>
          <rPr>
            <sz val="8"/>
            <rFont val="Tahoma"/>
            <family val="2"/>
          </rPr>
          <t xml:space="preserve"> The tax rate ceiling will be based on line F of the Tax Rate Summary Page unless the political subdivision's governing body formally reverts back to the tax rate ceiling based on the prior year ceiling in a following even-numbered year. The Informational Tax Rate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the prior year ceiling. 
If a political subdivision voluntarily reduced its tax rate in a prior even numbered year, statutory provisions allow the political subdivision to increase the tax rate ceiling this year since 2014 is an even numbered year. To increase the tax rate the governing body of the political subdivision must conduct a public hearing, and in a public meeting it should adopt an ordinance, resolution, or policy statement justifying its action prior to setting and certifying its tax rate.</t>
        </r>
        <r>
          <rPr>
            <b/>
            <sz val="8"/>
            <rFont val="Tahoma"/>
            <family val="2"/>
          </rPr>
          <t xml:space="preserve"> After adopted, the political subdivision should submit a copy of its ordinance, resolution, or policy statement to the SAO indicating the decision to increase the tax rate ceiling from the previous even numbered year(s) voluntarily reduced rate.  </t>
        </r>
        <r>
          <rPr>
            <sz val="8"/>
            <rFont val="Tahoma"/>
            <family val="2"/>
          </rPr>
          <t xml:space="preserve">
</t>
        </r>
      </text>
    </comment>
    <comment ref="I25" authorId="0">
      <text>
        <r>
          <rPr>
            <b/>
            <sz val="8"/>
            <rFont val="Tahoma"/>
            <family val="2"/>
          </rPr>
          <t>Maximum Authorized Levy</t>
        </r>
        <r>
          <rPr>
            <sz val="8"/>
            <rFont val="Tahoma"/>
            <family val="2"/>
          </rPr>
          <t xml:space="preserve">
Enter the greater of the 1984 or the most recent voter approved increase. 
</t>
        </r>
        <r>
          <rPr>
            <sz val="8"/>
            <rFont val="Tahoma"/>
            <family val="2"/>
          </rPr>
          <t xml:space="preserve">
Enter the prior year Tax Rate Summary Page, Line E unless there is a 2014 voter approved increase passed that allows more than the 2013 Maximum Authorized Levy.
</t>
        </r>
      </text>
    </comment>
    <comment ref="E28" authorId="0">
      <text>
        <r>
          <rPr>
            <b/>
            <sz val="8"/>
            <rFont val="Tahoma"/>
            <family val="2"/>
          </rPr>
          <t>Amend 2 Date</t>
        </r>
        <r>
          <rPr>
            <sz val="8"/>
            <rFont val="Tahoma"/>
            <family val="2"/>
          </rPr>
          <t xml:space="preserve">
Enter the date of the board hearing in 2014 where the school board elected to implement Amendment 2 by increasing the tax rate ceiling up to $2.75.</t>
        </r>
        <r>
          <rPr>
            <sz val="8"/>
            <rFont val="Tahoma"/>
            <family val="2"/>
          </rPr>
          <t xml:space="preserve">
</t>
        </r>
      </text>
    </comment>
    <comment ref="G28" authorId="0">
      <text>
        <r>
          <rPr>
            <b/>
            <sz val="8"/>
            <rFont val="Tahoma"/>
            <family val="2"/>
          </rPr>
          <t>Amend 2 Rate</t>
        </r>
        <r>
          <rPr>
            <sz val="8"/>
            <rFont val="Tahoma"/>
            <family val="2"/>
          </rPr>
          <t xml:space="preserve">
Enter the rate the school board increased the tax rate ceiling.  Amendment 2 allows the school board to increase the tax rate ceiling up to $2.75.
</t>
        </r>
        <r>
          <rPr>
            <sz val="8"/>
            <rFont val="Tahoma"/>
            <family val="2"/>
          </rPr>
          <t xml:space="preserve">
</t>
        </r>
      </text>
    </comment>
    <comment ref="E32" authorId="0">
      <text>
        <r>
          <rPr>
            <b/>
            <sz val="8"/>
            <rFont val="Tahoma"/>
            <family val="2"/>
          </rPr>
          <t>Real Estate
Current Year Assessed Valuation</t>
        </r>
        <r>
          <rPr>
            <sz val="8"/>
            <rFont val="Tahoma"/>
            <family val="2"/>
          </rPr>
          <t xml:space="preserve">
Include the current (2014) locally assessed valuation obtained from the County Clerk, County Assessor, or comparable office.  The assessed valuations entered on the questionnaire should be </t>
        </r>
        <r>
          <rPr>
            <u val="single"/>
            <sz val="8"/>
            <rFont val="Tahoma"/>
            <family val="2"/>
          </rPr>
          <t>finalized by the local board of equalization</t>
        </r>
        <r>
          <rPr>
            <sz val="8"/>
            <rFont val="Tahoma"/>
            <family val="2"/>
          </rPr>
          <t xml:space="preserve">.
</t>
        </r>
        <r>
          <rPr>
            <sz val="8"/>
            <rFont val="Tahoma"/>
            <family val="2"/>
          </rPr>
          <t xml:space="preserve">
This includes residential real estate, commercial real estate, agricultural real estate, and locally assessed rail road and utilities.
For projects including tax increment financing, urban renewal projects, or enterprise zones, only the taxable base valuation is included in the valuation totals for tax rate purposes.  The incremental increase in the valuation attributable to the improvements will come onto the tax rolls as new construction at the conclusion of the project.
</t>
        </r>
      </text>
    </comment>
    <comment ref="G32" authorId="0">
      <text>
        <r>
          <rPr>
            <b/>
            <sz val="8"/>
            <rFont val="Tahoma"/>
            <family val="2"/>
          </rPr>
          <t>Personal Property 
Current Year Assessed Valuation</t>
        </r>
        <r>
          <rPr>
            <sz val="8"/>
            <rFont val="Tahoma"/>
            <family val="2"/>
          </rPr>
          <t xml:space="preserve">
Include the current (2014) locally assessed valuation for personal property obtained from the County Clerk, County Assessor, or comparable office.  The assessed valuations entered on the questionnaire should be </t>
        </r>
        <r>
          <rPr>
            <u val="single"/>
            <sz val="8"/>
            <rFont val="Tahoma"/>
            <family val="2"/>
          </rPr>
          <t>finalized by the local board of equalization</t>
        </r>
        <r>
          <rPr>
            <sz val="8"/>
            <rFont val="Tahoma"/>
            <family val="2"/>
          </rPr>
          <t xml:space="preserve">.
For projects including tax increment financing, urban renewal projects, or enterprise zones, only the taxable base valuation is included in the valuation totals for tax rate purposes.  The incremental increase in the valuation attributable to the improvements will come onto the tax rolls as new construction at the conclusion of the project.
</t>
        </r>
        <r>
          <rPr>
            <b/>
            <sz val="8"/>
            <rFont val="Tahoma"/>
            <family val="2"/>
          </rPr>
          <t xml:space="preserve">If a political subdivision does not tax personal property, enter zero on this line.
</t>
        </r>
      </text>
    </comment>
    <comment ref="E34" authorId="0">
      <text>
        <r>
          <rPr>
            <b/>
            <sz val="8"/>
            <rFont val="Tahoma"/>
            <family val="2"/>
          </rPr>
          <t xml:space="preserve">Real Estate 
New Construction &amp; Improvements
</t>
        </r>
        <r>
          <rPr>
            <sz val="8"/>
            <rFont val="Tahoma"/>
            <family val="2"/>
          </rPr>
          <t xml:space="preserve">Include new construction and improvements obtained from the County Clerk, County Assessor, or comparable office for residential real estate, commercial real estate, agricultural real estate, and locally assessed railroad and utilities.
</t>
        </r>
      </text>
    </comment>
    <comment ref="G34" authorId="0">
      <text>
        <r>
          <rPr>
            <b/>
            <sz val="8"/>
            <rFont val="Tahoma"/>
            <family val="2"/>
          </rPr>
          <t xml:space="preserve">Personal Property 
New Construction &amp; Improvements
</t>
        </r>
        <r>
          <rPr>
            <sz val="8"/>
            <rFont val="Tahoma"/>
            <family val="2"/>
          </rPr>
          <t xml:space="preserve">This is NOT a data entry item.  The State Auditor's Office will calculate the New Construction &amp; Improvements for Personal Property based on the Current Year Personal Property and the Prior Year Personal Property data entered.
New Construction Personal Property is defined in Section 137.073, RSMo, as the Increase in Personal Property.  
This is a calculated amount and does NOT require data entry of any amount the County Clerk, County Assessor, or comparable office indicated as personal property new construction.
</t>
        </r>
      </text>
    </comment>
    <comment ref="E36" authorId="0">
      <text>
        <r>
          <rPr>
            <b/>
            <sz val="8"/>
            <rFont val="Tahoma"/>
            <family val="2"/>
          </rPr>
          <t xml:space="preserve">Real Estate
Newly Added Territory
</t>
        </r>
        <r>
          <rPr>
            <sz val="8"/>
            <rFont val="Tahoma"/>
            <family val="2"/>
          </rPr>
          <t>Enter the assessed valuation of the real taxable property that was newly added (annexed).  This includes property that was not in the prior year's assessed valuation, but is in the current year's assessed valuation that is not already included in New Construction &amp; Improvements.
May be obtained from the County Clerk or County Assessor.</t>
        </r>
      </text>
    </comment>
    <comment ref="G36" authorId="0">
      <text>
        <r>
          <rPr>
            <b/>
            <sz val="8"/>
            <rFont val="Tahoma"/>
            <family val="2"/>
          </rPr>
          <t xml:space="preserve">Personal Property
Newly Added Territory
</t>
        </r>
        <r>
          <rPr>
            <sz val="8"/>
            <rFont val="Tahoma"/>
            <family val="2"/>
          </rPr>
          <t xml:space="preserve">Enter the assessed valuation of the personal taxable property that was newly added (annexed).  This includes property that was not in the prior year's assessed valuation, but is in the current year's assessed valuation that is not already included in New Construction &amp; Improvements.
May be obtained from the County Clerk or County Assessor.
</t>
        </r>
        <r>
          <rPr>
            <b/>
            <sz val="8"/>
            <rFont val="Tahoma"/>
            <family val="2"/>
          </rPr>
          <t>If a political subdivision does not tax personal property, enter zero on this line.</t>
        </r>
      </text>
    </comment>
    <comment ref="E38" authorId="0">
      <text>
        <r>
          <rPr>
            <b/>
            <sz val="8"/>
            <rFont val="Tahoma"/>
            <family val="2"/>
          </rPr>
          <t xml:space="preserve">Real Estate 
Prior Year Assessed Valuation
</t>
        </r>
        <r>
          <rPr>
            <sz val="8"/>
            <rFont val="Tahoma"/>
            <family val="2"/>
          </rPr>
          <t>Include prior year (2013) locally assessed valuation obtained from the County Clerk, County Assessor, or                   comparable office.
Note:  If this is different than the amount on the 2013 Form A, Line 1, then revise the 2013 tax rate form to re-calculate the 2013 tax rate ceiling.  Enter the revised 2013 tax rate ceiling on the 2014 Tax Rate Summary Page, Line A.</t>
        </r>
      </text>
    </comment>
    <comment ref="G38" authorId="0">
      <text>
        <r>
          <rPr>
            <b/>
            <sz val="8"/>
            <rFont val="Tahoma"/>
            <family val="2"/>
          </rPr>
          <t>Personal Property
Prior Year Assessed Valuation</t>
        </r>
        <r>
          <rPr>
            <sz val="8"/>
            <rFont val="Tahoma"/>
            <family val="2"/>
          </rPr>
          <t xml:space="preserve">
Include prior year (2013) locally assessed valuation obtained from the County Clerk, County Assessor, or comparable office.
Note:  If this is different than the amount on the 2013 Form A, Line 1, then revise the 2013 tax rate form to re-calculate the 2013 tax rate ceiling.  Enter the revised 2013 tax rate ceiling on the 2014 Tax Rate Summary Page, Line A.
</t>
        </r>
        <r>
          <rPr>
            <b/>
            <sz val="8"/>
            <rFont val="Tahoma"/>
            <family val="2"/>
          </rPr>
          <t>If a political subdivision does not tax personal property, enter zero on this line.</t>
        </r>
      </text>
    </comment>
    <comment ref="E40" authorId="0">
      <text>
        <r>
          <rPr>
            <b/>
            <sz val="8"/>
            <rFont val="Tahoma"/>
            <family val="2"/>
          </rPr>
          <t xml:space="preserve">Real Estate
Newly Separated Territory
</t>
        </r>
        <r>
          <rPr>
            <sz val="8"/>
            <rFont val="Tahoma"/>
            <family val="2"/>
          </rPr>
          <t xml:space="preserve">Enter the assessed valuation of real taxable property that was separated (de-annexed) from the political subdivision.  This includes property that was included in the prior year's assessed valuation, but is not in the current year's assessed valuation.
May be obtained from the County Clerk or County Assessor.
</t>
        </r>
      </text>
    </comment>
    <comment ref="G40" authorId="0">
      <text>
        <r>
          <rPr>
            <b/>
            <sz val="8"/>
            <rFont val="Tahoma"/>
            <family val="2"/>
          </rPr>
          <t>Personal Property
Newly Separated Territory</t>
        </r>
        <r>
          <rPr>
            <sz val="8"/>
            <rFont val="Tahoma"/>
            <family val="2"/>
          </rPr>
          <t xml:space="preserve">
Enter the assessed valuation of personal taxable property that was separated (de-annexed) from the political subdivision.  This includes property that was included in the prior year's assessed valuation, but is not in the current year's assessed valuation.
May be obtained from the County Clerk or County Assessor.
</t>
        </r>
        <r>
          <rPr>
            <b/>
            <sz val="8"/>
            <rFont val="Tahoma"/>
            <family val="2"/>
          </rPr>
          <t xml:space="preserve">If a political subdivision does not tax personal property, enter zero on this line.
</t>
        </r>
      </text>
    </comment>
    <comment ref="E42" authorId="0">
      <text>
        <r>
          <rPr>
            <b/>
            <sz val="8"/>
            <rFont val="Tahoma"/>
            <family val="2"/>
          </rPr>
          <t>Real Estate
Property Changed from Local to State Assessed</t>
        </r>
        <r>
          <rPr>
            <sz val="8"/>
            <rFont val="Tahoma"/>
            <family val="2"/>
          </rPr>
          <t xml:space="preserve">
Enter the assessed valuation of real property that was locally assessed in the prior year, but assessed by the State Tax Commission in the current year.  This value would be the value of the property in the prior year.
</t>
        </r>
      </text>
    </comment>
    <comment ref="G42" authorId="0">
      <text>
        <r>
          <rPr>
            <b/>
            <sz val="8"/>
            <rFont val="Tahoma"/>
            <family val="2"/>
          </rPr>
          <t xml:space="preserve">Personal Property
Property Changed from Local to State Assessed
</t>
        </r>
        <r>
          <rPr>
            <sz val="8"/>
            <rFont val="Tahoma"/>
            <family val="2"/>
          </rPr>
          <t xml:space="preserve">Enter the assessed valuation of real property that was locally assessed in the prior year, but assessed by the State Tax Commission in the current year.  This value would be the value of the property in the prior year.
</t>
        </r>
        <r>
          <rPr>
            <b/>
            <sz val="8"/>
            <rFont val="Tahoma"/>
            <family val="2"/>
          </rPr>
          <t xml:space="preserve">If a political subdivision does not tax personal property, enter zero on this line.
</t>
        </r>
      </text>
    </comment>
    <comment ref="E49" authorId="0">
      <text>
        <r>
          <rPr>
            <b/>
            <sz val="8"/>
            <rFont val="Tahoma"/>
            <family val="2"/>
          </rPr>
          <t>Date of Election</t>
        </r>
        <r>
          <rPr>
            <sz val="8"/>
            <rFont val="Tahoma"/>
            <family val="2"/>
          </rPr>
          <t xml:space="preserve">
Enter the date of the election at which the new or increased tax was approved by voters since the 2013 tax rate was set.
</t>
        </r>
      </text>
    </comment>
    <comment ref="E56" authorId="0">
      <text>
        <r>
          <rPr>
            <b/>
            <sz val="8"/>
            <rFont val="Tahoma"/>
            <family val="2"/>
          </rPr>
          <t>Amount of Increase (an "increase of")</t>
        </r>
        <r>
          <rPr>
            <sz val="8"/>
            <rFont val="Tahoma"/>
            <family val="2"/>
          </rPr>
          <t xml:space="preserve">
Enter the amount the voters approved to increase the tax rate by.  Example if there was ten cent increase approved then enter 0.1000.</t>
        </r>
      </text>
    </comment>
    <comment ref="E58" authorId="0">
      <text>
        <r>
          <rPr>
            <b/>
            <sz val="8"/>
            <rFont val="Tahoma"/>
            <family val="2"/>
          </rPr>
          <t>Stated Rate Approved (an "increase to")</t>
        </r>
        <r>
          <rPr>
            <sz val="8"/>
            <rFont val="Tahoma"/>
            <family val="2"/>
          </rPr>
          <t xml:space="preserve">
Enter the rate approved by the voters to increase the tax rate to.  Example if the tax rate is increased to twenty five cents then enter 0.2500.
</t>
        </r>
      </text>
    </comment>
    <comment ref="I49" authorId="0">
      <text>
        <r>
          <rPr>
            <b/>
            <sz val="8"/>
            <rFont val="Tahoma"/>
            <family val="2"/>
          </rPr>
          <t>Election Results - Yes Votes</t>
        </r>
        <r>
          <rPr>
            <sz val="8"/>
            <rFont val="Tahoma"/>
            <family val="2"/>
          </rPr>
          <t xml:space="preserve">
Enter the total number of "yes" votes in the entire political subdivision.  Depending on the location of the political subdivision, sometimes there are more than one election authority certifying the election results.  Be sure to total the results from each election authority and enter the total number of Yes votes here.
</t>
        </r>
      </text>
    </comment>
    <comment ref="I50" authorId="0">
      <text>
        <r>
          <rPr>
            <b/>
            <sz val="8"/>
            <rFont val="Tahoma"/>
            <family val="2"/>
          </rPr>
          <t>Election Results - No Votes</t>
        </r>
        <r>
          <rPr>
            <sz val="8"/>
            <rFont val="Tahoma"/>
            <family val="2"/>
          </rPr>
          <t xml:space="preserve">
Enter the total number of "no" votes in the entire political subdivision.  Depending on the location of the political subdivision, sometimes there are more than one election authority certifying the election results.  Be sure to total the results from each election authority and enter the total number of No votes here.</t>
        </r>
      </text>
    </comment>
    <comment ref="I53" authorId="0">
      <text>
        <r>
          <rPr>
            <b/>
            <sz val="8"/>
            <rFont val="Tahoma"/>
            <family val="2"/>
          </rPr>
          <t>Expiration Date</t>
        </r>
        <r>
          <rPr>
            <sz val="8"/>
            <rFont val="Tahoma"/>
            <family val="2"/>
          </rPr>
          <t xml:space="preserve">
Enter the last year the voter approved rate will be in effect, if the rate was voted for a limited time.  
Use this line only if the ballot includes a sunset clause.
</t>
        </r>
      </text>
    </comment>
    <comment ref="I56" authorId="0">
      <text>
        <r>
          <rPr>
            <b/>
            <sz val="8"/>
            <rFont val="Tahoma"/>
            <family val="2"/>
          </rPr>
          <t>Prop C Waiver</t>
        </r>
        <r>
          <rPr>
            <sz val="8"/>
            <rFont val="Tahoma"/>
            <family val="2"/>
          </rPr>
          <t xml:space="preserve">
If a new Prop C waiver was passed since setting the 2013 tax rate, enter whether the waiver was a Full or Partial Waiver here.</t>
        </r>
        <r>
          <rPr>
            <sz val="8"/>
            <rFont val="Tahoma"/>
            <family val="2"/>
          </rPr>
          <t xml:space="preserve">
</t>
        </r>
      </text>
    </comment>
    <comment ref="I58" authorId="0">
      <text>
        <r>
          <rPr>
            <b/>
            <sz val="8"/>
            <rFont val="Tahoma"/>
            <family val="2"/>
          </rPr>
          <t>Prop C Waiver</t>
        </r>
        <r>
          <rPr>
            <sz val="8"/>
            <rFont val="Tahoma"/>
            <family val="2"/>
          </rPr>
          <t xml:space="preserve">
</t>
        </r>
        <r>
          <rPr>
            <b/>
            <sz val="8"/>
            <rFont val="Tahoma"/>
            <family val="2"/>
          </rPr>
          <t>Election Results - Yes Votes</t>
        </r>
        <r>
          <rPr>
            <sz val="8"/>
            <rFont val="Tahoma"/>
            <family val="2"/>
          </rPr>
          <t xml:space="preserve">
Enter the total number of "yes" votes in the entire political subdivision.  Depending on the location of the political subdivision, sometimes there are more than one election authority certifying the election results.  Be sure to total the results from each election authority and enter the total number of Yes votes here.</t>
        </r>
      </text>
    </comment>
    <comment ref="I59" authorId="0">
      <text>
        <r>
          <rPr>
            <b/>
            <sz val="8"/>
            <rFont val="Tahoma"/>
            <family val="2"/>
          </rPr>
          <t>Prop C Waiver</t>
        </r>
        <r>
          <rPr>
            <sz val="8"/>
            <rFont val="Tahoma"/>
            <family val="2"/>
          </rPr>
          <t xml:space="preserve">
</t>
        </r>
        <r>
          <rPr>
            <b/>
            <sz val="8"/>
            <rFont val="Tahoma"/>
            <family val="2"/>
          </rPr>
          <t>Election Results - No Votes</t>
        </r>
        <r>
          <rPr>
            <sz val="8"/>
            <rFont val="Tahoma"/>
            <family val="2"/>
          </rPr>
          <t xml:space="preserve">
Enter the total number of "no" votes in the entire political subdivision.  Depending on the location of the political subdivision, sometimes there are more than one election authority certifying the election results.  Be sure to total the results from each election authority and enter the total number of No votes here.</t>
        </r>
      </text>
    </comment>
    <comment ref="A61" authorId="0">
      <text>
        <r>
          <rPr>
            <b/>
            <sz val="8"/>
            <rFont val="Tahoma"/>
            <family val="2"/>
          </rPr>
          <t>Ballot Language Approved:</t>
        </r>
        <r>
          <rPr>
            <sz val="8"/>
            <rFont val="Tahoma"/>
            <family val="2"/>
          </rPr>
          <t xml:space="preserve">
Either type in the ballot language approved by the voters or attach a hard copy sample to be reviewed.
Attach a sample ballot or state the proposition posed to the voters exactly as it appeared on the ballot.
</t>
        </r>
      </text>
    </comment>
    <comment ref="I44" authorId="0">
      <text>
        <r>
          <rPr>
            <b/>
            <sz val="8"/>
            <rFont val="Tahoma"/>
            <family val="2"/>
          </rPr>
          <t>Maximum Prior Year Revenue from State Assessed Property</t>
        </r>
        <r>
          <rPr>
            <sz val="8"/>
            <rFont val="Tahoma"/>
            <family val="2"/>
          </rPr>
          <t xml:space="preserve">
This amount is provided by DESE.
</t>
        </r>
      </text>
    </comment>
    <comment ref="I46" authorId="0">
      <text>
        <r>
          <rPr>
            <b/>
            <sz val="8"/>
            <rFont val="Tahoma"/>
            <family val="2"/>
          </rPr>
          <t>Estimate of Current Year State Assessed Revenue</t>
        </r>
        <r>
          <rPr>
            <sz val="8"/>
            <rFont val="Tahoma"/>
            <family val="2"/>
          </rPr>
          <t xml:space="preserve">
The school district should use its best estimate.</t>
        </r>
        <r>
          <rPr>
            <sz val="8"/>
            <rFont val="Tahoma"/>
            <family val="2"/>
          </rPr>
          <t xml:space="preserve">
(i.e. same amount as Form A, Line 14, current year's Form A, Line 14 multiplied by the percentage increase in state assessed valuation per the State Tax Commission, or using the best educated guess).
If this amount declines substantially from the amount on Form A, Line 14, provide written documentation to explain the reasons for such difference.</t>
        </r>
      </text>
    </comment>
    <comment ref="I67" authorId="0">
      <text>
        <r>
          <rPr>
            <b/>
            <sz val="8"/>
            <rFont val="Tahoma"/>
            <family val="2"/>
          </rPr>
          <t xml:space="preserve">Debt Service
Next Calendar Year's Principal &amp; Interest Payments
</t>
        </r>
        <r>
          <rPr>
            <sz val="8"/>
            <rFont val="Tahoma"/>
            <family val="2"/>
          </rPr>
          <t>Use January 2015 to December 2015 payments to complete the 2014 Debt Service Worksheet.  
Include the principal and interest payments due on outstanding general obligation bond issues plus anticipated fee of any transfer agent or paying agent due during 2015.</t>
        </r>
      </text>
    </comment>
    <comment ref="I69" authorId="0">
      <text>
        <r>
          <rPr>
            <b/>
            <sz val="8"/>
            <rFont val="Tahoma"/>
            <family val="2"/>
          </rPr>
          <t xml:space="preserve">Debt Service
Estimated Cost of Collection &amp; Anticipated Delinquencies
</t>
        </r>
        <r>
          <rPr>
            <sz val="8"/>
            <rFont val="Tahoma"/>
            <family val="2"/>
          </rPr>
          <t xml:space="preserve">This includes collector fees &amp; commissions, Assessment Fund withholdings, as well as anticipated delinquencies.  Experience in prior years is the best guide for estimating un-collectible taxes. 
The amount entered on this line should be 2% to 10% of the amount entered on Line 1.
</t>
        </r>
      </text>
    </comment>
    <comment ref="I71" authorId="0">
      <text>
        <r>
          <rPr>
            <b/>
            <sz val="8"/>
            <rFont val="Tahoma"/>
            <family val="2"/>
          </rPr>
          <t xml:space="preserve">Debt Service
Reasonable Reserve
</t>
        </r>
        <r>
          <rPr>
            <sz val="8"/>
            <rFont val="Tahoma"/>
            <family val="2"/>
          </rPr>
          <t xml:space="preserve">Use January 2016 to December 2016 payments to complete the 2014 Debt Service Worksheet.
It is important that the Debt Service Fund have sufficient reserves to prevent any default on the bonds.
Include principal and interest payments due on outstanding general obligation bond issues plus anticipated fees of any transfer agent or paying agent during the year following the next calendar year.
</t>
        </r>
      </text>
    </comment>
    <comment ref="I73" authorId="0">
      <text>
        <r>
          <rPr>
            <b/>
            <sz val="8"/>
            <rFont val="Tahoma"/>
            <family val="2"/>
          </rPr>
          <t xml:space="preserve">Debt Service
Anticipated Balance at the End of the Current Calendar Year
</t>
        </r>
        <r>
          <rPr>
            <sz val="8"/>
            <rFont val="Tahoma"/>
            <family val="2"/>
          </rPr>
          <t xml:space="preserve">Show the anticipated bank or fund balance at December 31, 2014.
This will equal the current balance minus the amount of any principal or interest payments due before December 31, 2014 plus any investment earnings earned before December 31, 2014.
</t>
        </r>
        <r>
          <rPr>
            <b/>
            <sz val="8"/>
            <rFont val="Tahoma"/>
            <family val="2"/>
          </rPr>
          <t xml:space="preserve">DO NOT ADD THE ANTICIPATED COLLECTIONS OF THIS TAX INTO THIS LINE ITEM.
</t>
        </r>
      </text>
    </comment>
    <comment ref="I75" authorId="0">
      <text>
        <r>
          <rPr>
            <b/>
            <sz val="8"/>
            <rFont val="Tahoma"/>
            <family val="2"/>
          </rPr>
          <t xml:space="preserve">Debt Service
Estimated Revenue from State Assessed Property
</t>
        </r>
        <r>
          <rPr>
            <sz val="8"/>
            <rFont val="Tahoma"/>
            <family val="2"/>
          </rPr>
          <t>Must be estimated by the school district.  In most instances a good estimate would be the same amount as the state assessed revenues actually placed in the Debt Service Fund in the prior year.</t>
        </r>
      </text>
    </comment>
    <comment ref="E77" authorId="0">
      <text>
        <r>
          <rPr>
            <b/>
            <sz val="8"/>
            <rFont val="Tahoma"/>
            <family val="2"/>
          </rPr>
          <t xml:space="preserve">Hash Total for Part A
</t>
        </r>
        <r>
          <rPr>
            <sz val="8"/>
            <rFont val="Tahoma"/>
            <family val="2"/>
          </rPr>
          <t xml:space="preserve">This is an amount computed by this calculator to assist the State Auditor's Office (SAO) when verifying the data entry of your tax rate information into the SAO's computer system is the same information submitted.
</t>
        </r>
        <r>
          <rPr>
            <b/>
            <sz val="8"/>
            <rFont val="Tahoma"/>
            <family val="2"/>
          </rPr>
          <t xml:space="preserve">YOU DO NOT NEED TO WORRY ABOUT THIS LINE ITEM.  THIS COMMENT BOX WAS ADDED JUST TO EXPLAIN A FREQUENTLY ASKED QUESTION.
</t>
        </r>
      </text>
    </comment>
    <comment ref="G77" authorId="0">
      <text>
        <r>
          <rPr>
            <b/>
            <sz val="8"/>
            <rFont val="Tahoma"/>
            <family val="2"/>
          </rPr>
          <t>Hash Total for Part B</t>
        </r>
        <r>
          <rPr>
            <sz val="8"/>
            <rFont val="Tahoma"/>
            <family val="2"/>
          </rPr>
          <t xml:space="preserve">
This is an amount computed by this calculator to assist the State Auditor's Office (SAO) when verifying the data entry of your tax rate information into the SAO's computer system is the same information submitted.
</t>
        </r>
        <r>
          <rPr>
            <b/>
            <sz val="8"/>
            <rFont val="Tahoma"/>
            <family val="2"/>
          </rPr>
          <t xml:space="preserve">YOU DO NOT NEED TO WORRY ABOUT THIS LINE ITEM.  THIS COMMENT BOX WAS ADDED JUST TO EXPLAIN A FREQUENTLY ASKED QUESTION.
</t>
        </r>
      </text>
    </comment>
    <comment ref="I77" authorId="0">
      <text>
        <r>
          <rPr>
            <b/>
            <sz val="8"/>
            <rFont val="Tahoma"/>
            <family val="2"/>
          </rPr>
          <t>Hash Total for Part C</t>
        </r>
        <r>
          <rPr>
            <sz val="8"/>
            <rFont val="Tahoma"/>
            <family val="2"/>
          </rPr>
          <t xml:space="preserve">
This is an amount computed by this calculator to assist the State Auditor's Office (SAO) when verifying the data entry of your tax rate information into the SAO's computer system is the same information submitted.
</t>
        </r>
        <r>
          <rPr>
            <b/>
            <sz val="8"/>
            <rFont val="Tahoma"/>
            <family val="2"/>
          </rPr>
          <t>YOU DO NOT NEED TO WORRY ABOUT THIS LINE ITEM.  THIS COMMENT BOX WAS ADDED JUST TO EXPLAIN A FREQUENTLY ASKED QUESTION.</t>
        </r>
        <r>
          <rPr>
            <sz val="8"/>
            <rFont val="Tahoma"/>
            <family val="2"/>
          </rPr>
          <t xml:space="preserve">
</t>
        </r>
      </text>
    </comment>
    <comment ref="A84" authorId="0">
      <text>
        <r>
          <rPr>
            <b/>
            <sz val="8"/>
            <rFont val="Tahoma"/>
            <family val="2"/>
          </rPr>
          <t>Signature</t>
        </r>
        <r>
          <rPr>
            <sz val="8"/>
            <rFont val="Tahoma"/>
            <family val="2"/>
          </rPr>
          <t xml:space="preserve">
Please print off this form and sign the hard copy to submit to the County Clerk(s).
</t>
        </r>
      </text>
    </comment>
    <comment ref="E84" authorId="0">
      <text>
        <r>
          <rPr>
            <b/>
            <sz val="8"/>
            <rFont val="Tahoma"/>
            <family val="2"/>
          </rPr>
          <t>Printed Name</t>
        </r>
        <r>
          <rPr>
            <sz val="8"/>
            <rFont val="Tahoma"/>
            <family val="2"/>
          </rPr>
          <t xml:space="preserve">
Please type in the name of who ever signs this form.</t>
        </r>
      </text>
    </comment>
    <comment ref="A87" authorId="0">
      <text>
        <r>
          <rPr>
            <b/>
            <sz val="8"/>
            <rFont val="Tahoma"/>
            <family val="2"/>
          </rPr>
          <t xml:space="preserve">Office or Position
</t>
        </r>
        <r>
          <rPr>
            <sz val="8"/>
            <rFont val="Tahoma"/>
            <family val="2"/>
          </rPr>
          <t xml:space="preserve">Please type in the Office or Position of the person signing this form.
</t>
        </r>
      </text>
    </comment>
    <comment ref="E87" authorId="0">
      <text>
        <r>
          <rPr>
            <b/>
            <sz val="8"/>
            <rFont val="Tahoma"/>
            <family val="2"/>
          </rPr>
          <t>Date</t>
        </r>
        <r>
          <rPr>
            <sz val="8"/>
            <rFont val="Tahoma"/>
            <family val="2"/>
          </rPr>
          <t xml:space="preserve">
Enter the date signed.</t>
        </r>
      </text>
    </comment>
    <comment ref="G87" authorId="0">
      <text>
        <r>
          <rPr>
            <b/>
            <sz val="8"/>
            <rFont val="Tahoma"/>
            <family val="2"/>
          </rPr>
          <t>Telephone</t>
        </r>
        <r>
          <rPr>
            <sz val="8"/>
            <rFont val="Tahoma"/>
            <family val="2"/>
          </rPr>
          <t xml:space="preserve">
Enter the phone number to use in case we have questions with your form.
</t>
        </r>
      </text>
    </comment>
    <comment ref="K25" authorId="0">
      <text>
        <r>
          <rPr>
            <b/>
            <sz val="8"/>
            <rFont val="Tahoma"/>
            <family val="2"/>
          </rPr>
          <t>Maximum Authorized Levy</t>
        </r>
        <r>
          <rPr>
            <sz val="8"/>
            <rFont val="Tahoma"/>
            <family val="2"/>
          </rPr>
          <t xml:space="preserve">
Enter the greater of the 1984 or the most recent voter approved increase. 
</t>
        </r>
        <r>
          <rPr>
            <sz val="8"/>
            <rFont val="Tahoma"/>
            <family val="2"/>
          </rPr>
          <t xml:space="preserve">
Enter the prior year Tax Rate Summary Page, Line E unless there is a 2014 voter approved increase passed that allows more than the 2013 Maximum Authorized Levy.
</t>
        </r>
      </text>
    </comment>
    <comment ref="K22" authorId="0">
      <text>
        <r>
          <rPr>
            <b/>
            <sz val="8"/>
            <rFont val="Tahoma"/>
            <family val="2"/>
          </rPr>
          <t>Prior Year Tax Rate Ceiling</t>
        </r>
        <r>
          <rPr>
            <sz val="8"/>
            <rFont val="Tahoma"/>
            <family val="2"/>
          </rPr>
          <t xml:space="preserve">
Enter the rate on 2013 Tax Rate Summary Page, Line F in Column 2, labeled "Based on Voluntarily Reduced Rate" from the most updated 2013 form.  
This number is revised as changes or updates are made to the 2013 data.
</t>
        </r>
        <r>
          <rPr>
            <b/>
            <sz val="8"/>
            <rFont val="Tahoma"/>
            <family val="2"/>
          </rPr>
          <t>Additional Explanation:</t>
        </r>
        <r>
          <rPr>
            <sz val="8"/>
            <rFont val="Tahoma"/>
            <family val="2"/>
          </rPr>
          <t xml:space="preserve">
For those political subdivisions that voluntarily reduced their tax rate in 2008, 2010, or 2012 but did not revert back to the tax rate ceiling without voluntary reduction, the 2014 tax rate ceiling will be based on the lower voluntarily reduced ceiling. </t>
        </r>
        <r>
          <rPr>
            <b/>
            <sz val="8"/>
            <rFont val="Tahoma"/>
            <family val="2"/>
          </rPr>
          <t xml:space="preserve">The political subdivision must use the Tax Rate Summary Page for setting its property tax rate. </t>
        </r>
        <r>
          <rPr>
            <sz val="8"/>
            <rFont val="Tahoma"/>
            <family val="2"/>
          </rPr>
          <t xml:space="preserve">The tax rate ceiling will be based on line F of the Tax Rate Summary Page unless the political subdivision's governing body formally reverts back to the tax rate ceiling based on the prior year ceiling in a following even-numbered year. The Informational Tax Rate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the prior year ceiling. 
If a political subdivision voluntarily reduced its tax rate in a prior even numbered year, statutory provisions allow the political subdivision to increase the tax rate ceiling this year since 2014 is an even numbered year. To increase the tax rate the governing body of the political subdivision must conduct a public hearing, and in a public meeting it should adopt an ordinance, resolution, or policy statement justifying its action prior to setting and certifying its tax rate. </t>
        </r>
        <r>
          <rPr>
            <b/>
            <sz val="8"/>
            <rFont val="Tahoma"/>
            <family val="2"/>
          </rPr>
          <t xml:space="preserve">After adopted, the political subdivision should submit a copy of its ordinance, resolution, or policy statement to the SAO indicating the decision to increase the tax rate ceiling from the previous even numbered year(s) voluntarily reduced rate.  
</t>
        </r>
        <r>
          <rPr>
            <sz val="8"/>
            <rFont val="Tahoma"/>
            <family val="2"/>
          </rPr>
          <t xml:space="preserve">
</t>
        </r>
      </text>
    </comment>
  </commentList>
</comments>
</file>

<file path=xl/comments2.xml><?xml version="1.0" encoding="utf-8"?>
<comments xmlns="http://schemas.openxmlformats.org/spreadsheetml/2006/main">
  <authors>
    <author>Becky Webb</author>
  </authors>
  <commentList>
    <comment ref="A4" authorId="0">
      <text>
        <r>
          <rPr>
            <b/>
            <sz val="8"/>
            <rFont val="Tahoma"/>
            <family val="2"/>
          </rPr>
          <t>Name of Political Subdivision</t>
        </r>
        <r>
          <rPr>
            <sz val="8"/>
            <rFont val="Tahoma"/>
            <family val="2"/>
          </rPr>
          <t xml:space="preserve">
Entered on the Data Entry Page.
Can be found on previous years' tax rate forms and certification letters.
</t>
        </r>
      </text>
    </comment>
    <comment ref="F4" authorId="0">
      <text>
        <r>
          <rPr>
            <b/>
            <sz val="8"/>
            <rFont val="Tahoma"/>
            <family val="2"/>
          </rPr>
          <t>Political Subdivision Code</t>
        </r>
        <r>
          <rPr>
            <sz val="8"/>
            <rFont val="Tahoma"/>
            <family val="2"/>
          </rPr>
          <t xml:space="preserve">
Entered on the Data Entry Page.
Can be found on previous years' tax rate forms and certification letters.  
The first 2 digits indicate type of political subdivision, the middle 3 digits indicate the primary county, and the last 4 digits indicate the sequencing.</t>
        </r>
      </text>
    </comment>
    <comment ref="I4" authorId="0">
      <text>
        <r>
          <rPr>
            <b/>
            <sz val="8"/>
            <rFont val="Tahoma"/>
            <family val="2"/>
          </rPr>
          <t>Purpose of Levy</t>
        </r>
        <r>
          <rPr>
            <sz val="8"/>
            <rFont val="Tahoma"/>
            <family val="2"/>
          </rPr>
          <t xml:space="preserve">
Entered on the Data Entry Page.
Can be found on previous years' tax rate forms and certification letters.</t>
        </r>
      </text>
    </comment>
    <comment ref="M17" authorId="0">
      <text>
        <r>
          <rPr>
            <b/>
            <sz val="8"/>
            <rFont val="Tahoma"/>
            <family val="2"/>
          </rPr>
          <t>Line B
Current Year Rate</t>
        </r>
        <r>
          <rPr>
            <sz val="8"/>
            <rFont val="Tahoma"/>
            <family val="2"/>
          </rPr>
          <t xml:space="preserve"> </t>
        </r>
        <r>
          <rPr>
            <b/>
            <sz val="8"/>
            <rFont val="Tahoma"/>
            <family val="2"/>
          </rPr>
          <t>Computed</t>
        </r>
        <r>
          <rPr>
            <sz val="8"/>
            <rFont val="Tahoma"/>
            <family val="2"/>
          </rPr>
          <t xml:space="preserve">
Calculated on Form A, Line 22.
This is the rate calculated to ensure existing property tax payers are not charged a "windfall" while allowing for reassessment revenue growth (lower of the actual increase in assessed valuation of existing property, the consumer price index, or 5%) if applicable.  When assessed valuations decrease there is not reassessment revenue growth factor allowed.
</t>
        </r>
      </text>
    </comment>
    <comment ref="M33" authorId="0">
      <text>
        <r>
          <rPr>
            <b/>
            <sz val="8"/>
            <rFont val="Tahoma"/>
            <family val="2"/>
          </rPr>
          <t xml:space="preserve">Line F
Tax Rate Ceiling Based on Voluntarily Reduced Rate
</t>
        </r>
        <r>
          <rPr>
            <sz val="8"/>
            <rFont val="Tahoma"/>
            <family val="2"/>
          </rPr>
          <t xml:space="preserve">This is the Lower of Line D or Line E above.
This is the highest rate allowed to comply with Missouri laws before any required sales tax or voluntary reductions.
For those political subdivisions that voluntarily reduced their tax rate in 2008, 2010, or 2012 but did not revert back to the tax rate ceiling without voluntary reduction, the 2014 tax rate ceiling will be based on the lower voluntarily reduced ceiling. </t>
        </r>
        <r>
          <rPr>
            <b/>
            <sz val="8"/>
            <rFont val="Tahoma"/>
            <family val="2"/>
          </rPr>
          <t xml:space="preserve">The political subdivision must use the Tax Rate Summary Page for setting its property tax rate. </t>
        </r>
        <r>
          <rPr>
            <sz val="8"/>
            <rFont val="Tahoma"/>
            <family val="2"/>
          </rPr>
          <t>The tax rate ceiling will be based on line F of the Tax Rate Summary Page unless the political subdivision's governing body formally reverts back to the tax rate ceiling based on the prior year ceiling in a following even-numbered year. The Informational Tax Rate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the prior year ceiling. 
If a political subdivision voluntarily reduced its tax rate in a prior even numbered year, statutory provisions allow the political subdivision to increase the tax rate ceiling this year since 2014 is an even numbered year. To increase the tax rate the governing body of the political subdivision must conduct a public hearing, and in a public meeting it should adopt an ordinance, resolution, or policy statement justifying its action prior to setting and certifying its tax rate.</t>
        </r>
        <r>
          <rPr>
            <b/>
            <sz val="8"/>
            <rFont val="Tahoma"/>
            <family val="2"/>
          </rPr>
          <t xml:space="preserve"> After adopted, the political subdivision should submit a copy of its ordinance, resolution, or policy statement to the SAO indicating the decision to increase the tax rate ceiling from the previous even numbered year(s) voluntarily reduced rate.  </t>
        </r>
        <r>
          <rPr>
            <sz val="8"/>
            <rFont val="Tahoma"/>
            <family val="2"/>
          </rPr>
          <t xml:space="preserve">
</t>
        </r>
      </text>
    </comment>
    <comment ref="M30" authorId="0">
      <text>
        <r>
          <rPr>
            <b/>
            <sz val="8"/>
            <rFont val="Tahoma"/>
            <family val="2"/>
          </rPr>
          <t xml:space="preserve">Maximum Authorized Levy
</t>
        </r>
        <r>
          <rPr>
            <sz val="8"/>
            <rFont val="Tahoma"/>
            <family val="2"/>
          </rPr>
          <t xml:space="preserve">Greater of the 1984 rate or the most recent voter approved rate.
Enter the Greater of the Prior Year Line E or the Current Year Line D (if there was an election), Otherwise Enter the Prior Year Line E.
</t>
        </r>
      </text>
    </comment>
    <comment ref="M37" authorId="0">
      <text>
        <r>
          <rPr>
            <b/>
            <sz val="8"/>
            <rFont val="Tahoma"/>
            <family val="2"/>
          </rPr>
          <t>Required Sales Tax Reduction</t>
        </r>
        <r>
          <rPr>
            <sz val="8"/>
            <rFont val="Tahoma"/>
            <family val="2"/>
          </rPr>
          <t xml:space="preserve">
If a sales tax was passed requiring a rollback of property taxes, then the amount calculated to comply with that rollback should be entered here.</t>
        </r>
        <r>
          <rPr>
            <sz val="8"/>
            <rFont val="Tahoma"/>
            <family val="2"/>
          </rPr>
          <t xml:space="preserve">
</t>
        </r>
      </text>
    </comment>
    <comment ref="M40" authorId="0">
      <text>
        <r>
          <rPr>
            <b/>
            <sz val="8"/>
            <rFont val="Tahoma"/>
            <family val="2"/>
          </rPr>
          <t>20% Required Reduction</t>
        </r>
        <r>
          <rPr>
            <sz val="8"/>
            <rFont val="Tahoma"/>
            <family val="2"/>
          </rPr>
          <t xml:space="preserve">
For any political subdivision partially or wholly in a 1st class charter county that does not submit an estimated non-binding tax rate to the county(ies) by April 8th.</t>
        </r>
        <r>
          <rPr>
            <sz val="8"/>
            <rFont val="Tahoma"/>
            <family val="2"/>
          </rPr>
          <t xml:space="preserve">
</t>
        </r>
        <r>
          <rPr>
            <b/>
            <sz val="8"/>
            <rFont val="Tahoma"/>
            <family val="2"/>
          </rPr>
          <t>(Jackson County, St. Charles County, St. Louis County, and the City of St. Louis are First Class Charter Counties)</t>
        </r>
      </text>
    </comment>
    <comment ref="M46" authorId="0">
      <text>
        <r>
          <rPr>
            <b/>
            <sz val="8"/>
            <rFont val="Tahoma"/>
            <family val="2"/>
          </rPr>
          <t>Recoupment Rate</t>
        </r>
        <r>
          <rPr>
            <sz val="8"/>
            <rFont val="Tahoma"/>
            <family val="2"/>
          </rPr>
          <t xml:space="preserve">
This is used only if a Form G or Form H was submitted and then approved by the State Auditor's.  
Recoupments occur when there is a prior year revision of assessed valuation due to State Tax Commission or court decisions resulting in a loss of revenue.  
The Form G &amp; Form H would be used if this situation occurs to calculate the amount to put here.
</t>
        </r>
      </text>
    </comment>
    <comment ref="M50" authorId="0">
      <text>
        <r>
          <rPr>
            <b/>
            <sz val="8"/>
            <rFont val="Tahoma"/>
            <family val="2"/>
          </rPr>
          <t xml:space="preserve">Rate Levied for Debt Service
</t>
        </r>
        <r>
          <rPr>
            <sz val="8"/>
            <rFont val="Tahoma"/>
            <family val="2"/>
          </rPr>
          <t xml:space="preserve">Form C, Line 12
Rate allowed by state law for paying off general obligation bonds outstanding.
</t>
        </r>
      </text>
    </comment>
    <comment ref="D57" authorId="0">
      <text>
        <r>
          <rPr>
            <b/>
            <sz val="8"/>
            <rFont val="Tahoma"/>
            <family val="2"/>
          </rPr>
          <t xml:space="preserve">Office or Position of Signer
</t>
        </r>
        <r>
          <rPr>
            <sz val="8"/>
            <rFont val="Tahoma"/>
            <family val="2"/>
          </rPr>
          <t>Please type in the Office or Position of the person signing this form.</t>
        </r>
      </text>
    </comment>
    <comment ref="G57" authorId="0">
      <text>
        <r>
          <rPr>
            <b/>
            <sz val="8"/>
            <rFont val="Tahoma"/>
            <family val="2"/>
          </rPr>
          <t>Name of Political Subdivision</t>
        </r>
        <r>
          <rPr>
            <sz val="8"/>
            <rFont val="Tahoma"/>
            <family val="2"/>
          </rPr>
          <t xml:space="preserve">
Entered on the Data Entry Page.
Can be found on previous years' tax rate forms and certification letters.</t>
        </r>
        <r>
          <rPr>
            <sz val="8"/>
            <rFont val="Tahoma"/>
            <family val="2"/>
          </rPr>
          <t xml:space="preserve">
</t>
        </r>
      </text>
    </comment>
    <comment ref="H67" authorId="0">
      <text>
        <r>
          <rPr>
            <b/>
            <sz val="8"/>
            <rFont val="Tahoma"/>
            <family val="2"/>
          </rPr>
          <t>Line J</t>
        </r>
        <r>
          <rPr>
            <sz val="8"/>
            <rFont val="Tahoma"/>
            <family val="2"/>
          </rPr>
          <t xml:space="preserve">
For County Clerk to complete after receiving form from political subdivision based on what the political subdivision has on Line J above.
</t>
        </r>
        <r>
          <rPr>
            <sz val="8"/>
            <rFont val="Tahoma"/>
            <family val="2"/>
          </rPr>
          <t xml:space="preserve">
</t>
        </r>
      </text>
    </comment>
    <comment ref="I67" authorId="0">
      <text>
        <r>
          <rPr>
            <b/>
            <sz val="8"/>
            <rFont val="Tahoma"/>
            <family val="2"/>
          </rPr>
          <t>Line AA</t>
        </r>
        <r>
          <rPr>
            <sz val="8"/>
            <rFont val="Tahoma"/>
            <family val="2"/>
          </rPr>
          <t xml:space="preserve">
For County Clerk to complete after receiving form from political subdivision based on what the political subdivision has on Line AA.
</t>
        </r>
        <r>
          <rPr>
            <sz val="8"/>
            <rFont val="Tahoma"/>
            <family val="2"/>
          </rPr>
          <t xml:space="preserve">
</t>
        </r>
      </text>
    </comment>
    <comment ref="K67" authorId="0">
      <text>
        <r>
          <rPr>
            <b/>
            <sz val="8"/>
            <rFont val="Tahoma"/>
            <family val="2"/>
          </rPr>
          <t>Line BB</t>
        </r>
        <r>
          <rPr>
            <sz val="8"/>
            <rFont val="Tahoma"/>
            <family val="2"/>
          </rPr>
          <t xml:space="preserve">
For County Clerk to complete after receiving form from political subdivision based on what the political subdivision has on Line BB.</t>
        </r>
        <r>
          <rPr>
            <sz val="8"/>
            <rFont val="Tahoma"/>
            <family val="2"/>
          </rPr>
          <t xml:space="preserve">
</t>
        </r>
      </text>
    </comment>
    <comment ref="A58" authorId="0">
      <text>
        <r>
          <rPr>
            <b/>
            <sz val="8"/>
            <rFont val="Tahoma"/>
            <family val="2"/>
          </rPr>
          <t>County or Counties</t>
        </r>
        <r>
          <rPr>
            <sz val="8"/>
            <rFont val="Tahoma"/>
            <family val="2"/>
          </rPr>
          <t xml:space="preserve">
List all the counties political subdivision is in.</t>
        </r>
        <r>
          <rPr>
            <sz val="8"/>
            <rFont val="Tahoma"/>
            <family val="2"/>
          </rPr>
          <t xml:space="preserve">
</t>
        </r>
      </text>
    </comment>
    <comment ref="A62" authorId="0">
      <text>
        <r>
          <rPr>
            <b/>
            <sz val="8"/>
            <rFont val="Tahoma"/>
            <family val="2"/>
          </rPr>
          <t>Date</t>
        </r>
        <r>
          <rPr>
            <sz val="8"/>
            <rFont val="Tahoma"/>
            <family val="2"/>
          </rPr>
          <t xml:space="preserve">
Enter the Date signed.
</t>
        </r>
        <r>
          <rPr>
            <sz val="8"/>
            <rFont val="Tahoma"/>
            <family val="2"/>
          </rPr>
          <t xml:space="preserve">
</t>
        </r>
      </text>
    </comment>
    <comment ref="D62" authorId="0">
      <text>
        <r>
          <rPr>
            <b/>
            <sz val="8"/>
            <rFont val="Tahoma"/>
            <family val="2"/>
          </rPr>
          <t xml:space="preserve">Signature
</t>
        </r>
        <r>
          <rPr>
            <sz val="8"/>
            <rFont val="Tahoma"/>
            <family val="2"/>
          </rPr>
          <t xml:space="preserve">Please print off this form and sign the hard copy to submit to the County Clerk(s).
</t>
        </r>
        <r>
          <rPr>
            <sz val="8"/>
            <rFont val="Tahoma"/>
            <family val="2"/>
          </rPr>
          <t xml:space="preserve">
</t>
        </r>
      </text>
    </comment>
    <comment ref="H62" authorId="0">
      <text>
        <r>
          <rPr>
            <b/>
            <sz val="8"/>
            <rFont val="Tahoma"/>
            <family val="2"/>
          </rPr>
          <t>Printed Name</t>
        </r>
        <r>
          <rPr>
            <sz val="8"/>
            <rFont val="Tahoma"/>
            <family val="2"/>
          </rPr>
          <t xml:space="preserve">
Please type in the name of who ever signs this form.
</t>
        </r>
        <r>
          <rPr>
            <sz val="8"/>
            <rFont val="Tahoma"/>
            <family val="2"/>
          </rPr>
          <t xml:space="preserve">
</t>
        </r>
      </text>
    </comment>
    <comment ref="K62" authorId="0">
      <text>
        <r>
          <rPr>
            <b/>
            <sz val="8"/>
            <rFont val="Tahoma"/>
            <family val="2"/>
          </rPr>
          <t>Telephone</t>
        </r>
        <r>
          <rPr>
            <sz val="8"/>
            <rFont val="Tahoma"/>
            <family val="2"/>
          </rPr>
          <t xml:space="preserve">
Enter the phone number to use in case we have questions with your form.</t>
        </r>
        <r>
          <rPr>
            <sz val="8"/>
            <rFont val="Tahoma"/>
            <family val="2"/>
          </rPr>
          <t xml:space="preserve">
</t>
        </r>
      </text>
    </comment>
    <comment ref="M27" authorId="0">
      <text>
        <r>
          <rPr>
            <b/>
            <sz val="8"/>
            <rFont val="Tahoma"/>
            <family val="2"/>
          </rPr>
          <t xml:space="preserve">Line D
Rate to Compare to 
Maximum Authorized Levy to 
Determine Tax Rate Ceiling
</t>
        </r>
        <r>
          <rPr>
            <sz val="8"/>
            <rFont val="Tahoma"/>
            <family val="2"/>
          </rPr>
          <t xml:space="preserve">Line B (if no election), Otherwise Line C (if there was an election).
This is new to the calculation process because of the changes included in SB 711 passed last year.  Previously elections were added to the tax rate at the time of the election.  But now with the elected amount being adjusted for changes in assessment.  This line is no longer a total but a stopping point to determine which rate to compare 
</t>
        </r>
      </text>
    </comment>
    <comment ref="M54" authorId="0">
      <text>
        <r>
          <rPr>
            <b/>
            <sz val="8"/>
            <rFont val="Tahoma"/>
            <family val="2"/>
          </rPr>
          <t xml:space="preserve">Amount of Rate Increase Authorized by Voters for Current Year                                               (if new or different purpose)
</t>
        </r>
        <r>
          <rPr>
            <sz val="8"/>
            <rFont val="Tahoma"/>
            <family val="2"/>
          </rPr>
          <t xml:space="preserve">
Calculated on Form B, Line 16 if an election occurred.  If not election occurred, then this line should be blank.
This is the rate allowed after a new voter approved increase is passed by the voters and adjusted to provide the revenue available if applied to the prior year assessed valuation and increased by the Consumer Price Index.
</t>
        </r>
      </text>
    </comment>
    <comment ref="M23" authorId="0">
      <text>
        <r>
          <rPr>
            <b/>
            <sz val="8"/>
            <rFont val="Tahoma"/>
            <family val="2"/>
          </rPr>
          <t>Line C
Amount of Rate Increase Authorized 
by Voters for Current Year to an Existing Tax Rate</t>
        </r>
        <r>
          <rPr>
            <sz val="8"/>
            <rFont val="Tahoma"/>
            <family val="2"/>
          </rPr>
          <t xml:space="preserve">
Calculated on Form B, Line 16 if an election occurred.  If no election occurred, then this line should be blank.
This is the rate allowed after a new voter approved increase is passed by the voters and adjusted to provide the revenue available if applied to the prior year assessed valuation and increased by the Consumer Price Index.
</t>
        </r>
      </text>
    </comment>
    <comment ref="M14" authorId="0">
      <text>
        <r>
          <rPr>
            <b/>
            <sz val="8"/>
            <rFont val="Tahoma"/>
            <family val="2"/>
          </rPr>
          <t xml:space="preserve">Line A
Prior Year Tax Rate Ceiling
</t>
        </r>
        <r>
          <rPr>
            <sz val="8"/>
            <rFont val="Tahoma"/>
            <family val="2"/>
          </rPr>
          <t xml:space="preserve">Entered on the Data Entry Page. This is the rate on 2013 Tax Rate Summary Page, Line F from Column2, labeled "Based on Voluntarily Rate" column from the most updated 2013 form.  
This number is revised as changes or updates are made to the 2013 data.
</t>
        </r>
        <r>
          <rPr>
            <b/>
            <sz val="8"/>
            <rFont val="Tahoma"/>
            <family val="2"/>
          </rPr>
          <t>Additional Explanation:</t>
        </r>
        <r>
          <rPr>
            <sz val="8"/>
            <rFont val="Tahoma"/>
            <family val="2"/>
          </rPr>
          <t xml:space="preserve">
For those political subdivisions that voluntarily reduced their tax rate in 2008, 2010, or 2012 but did not revert back to the tax rate ceiling without voluntary reduction, the 2014 tax rate ceiling will be based on the lower voluntarily reduced ceiling. </t>
        </r>
        <r>
          <rPr>
            <b/>
            <sz val="8"/>
            <rFont val="Tahoma"/>
            <family val="2"/>
          </rPr>
          <t xml:space="preserve">The political subdivision must use the Tax Rate Summary Page for setting its property tax rate. </t>
        </r>
        <r>
          <rPr>
            <sz val="8"/>
            <rFont val="Tahoma"/>
            <family val="2"/>
          </rPr>
          <t xml:space="preserve">The tax rate ceiling will be based on line F of the Tax Rate Summary Page unless the political subdivision's governing body formally reverts back to the tax rate ceiling based on the prior year ceiling in a following even-numbered year. The Informational Tax Rate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the prior year ceiling. 
If a political subdivision voluntarily reduced its tax rate in a prior even numbered year, statutory provisions allow the political subdivision to increase the tax rate ceiling this year since 2014 is an even numbered year. To increase the tax rate the governing body of the political subdivision must conduct a public hearing, and in a public meeting it should adopt an ordinance, resolution, or policy statement justifying its action prior to setting and certifying its tax rate. </t>
        </r>
        <r>
          <rPr>
            <b/>
            <sz val="8"/>
            <rFont val="Tahoma"/>
            <family val="2"/>
          </rPr>
          <t xml:space="preserve">After adopted, the political subdivision should submit a copy of its ordinance, resolution, or policy statement to the SAO indicating the decision to increase the tax rate ceiling from the previous even numbered year(s) voluntarily reduced rate.  </t>
        </r>
        <r>
          <rPr>
            <sz val="8"/>
            <rFont val="Tahoma"/>
            <family val="2"/>
          </rPr>
          <t xml:space="preserve">
</t>
        </r>
        <r>
          <rPr>
            <b/>
            <sz val="8"/>
            <rFont val="Tahoma"/>
            <family val="2"/>
          </rPr>
          <t xml:space="preserve">
</t>
        </r>
        <r>
          <rPr>
            <sz val="8"/>
            <rFont val="Tahoma"/>
            <family val="2"/>
          </rPr>
          <t xml:space="preserve">
</t>
        </r>
      </text>
    </comment>
    <comment ref="M48" authorId="0">
      <text>
        <r>
          <rPr>
            <b/>
            <sz val="8"/>
            <rFont val="Tahoma"/>
            <family val="2"/>
          </rPr>
          <t>Tax Rate to be Levied</t>
        </r>
        <r>
          <rPr>
            <sz val="8"/>
            <rFont val="Tahoma"/>
            <family val="2"/>
          </rPr>
          <t xml:space="preserve">
The tax rate to be levied is the tax rate ceiling minus all required reductions and voluntary reductions plus any allowable recoupments.
Line F - Line G1 - Line G2 - Line H + Line I
</t>
        </r>
        <r>
          <rPr>
            <sz val="8"/>
            <rFont val="Tahoma"/>
            <family val="2"/>
          </rPr>
          <t xml:space="preserve">
</t>
        </r>
      </text>
    </comment>
    <comment ref="M44" authorId="0">
      <text>
        <r>
          <rPr>
            <b/>
            <sz val="8"/>
            <rFont val="Tahoma"/>
            <family val="2"/>
          </rPr>
          <t xml:space="preserve">Voluntary Reduction
WARNING: A VOLUNTARY REDUCTION TAKEN IN AN EVEN-NUMBERED YEAR WILL LOWER THE TAX RATE CEILING FOR THE FOLLOWING YEAR(S).
</t>
        </r>
        <r>
          <rPr>
            <sz val="8"/>
            <rFont val="Tahoma"/>
            <family val="2"/>
          </rPr>
          <t xml:space="preserve">Any reduction of the tax rate ceiling that is not required is considered voluntary.
A voluntary reduction taken in an even numbered year will require the following  year's tax rate ceiling to be based on the Voluntarily Reduced Rate taken in the previous even-numbered year instead of the Tax Rate Ceiling. </t>
        </r>
        <r>
          <rPr>
            <sz val="8"/>
            <rFont val="Tahoma"/>
            <family val="2"/>
          </rPr>
          <t xml:space="preserve">
</t>
        </r>
        <r>
          <rPr>
            <b/>
            <sz val="8"/>
            <rFont val="Tahoma"/>
            <family val="2"/>
          </rPr>
          <t xml:space="preserve">
</t>
        </r>
        <r>
          <rPr>
            <sz val="8"/>
            <rFont val="Tahoma"/>
            <family val="2"/>
          </rPr>
          <t xml:space="preserve">
</t>
        </r>
      </text>
    </comment>
  </commentList>
</comments>
</file>

<file path=xl/comments5.xml><?xml version="1.0" encoding="utf-8"?>
<comments xmlns="http://schemas.openxmlformats.org/spreadsheetml/2006/main">
  <authors>
    <author>Becky Webb</author>
  </authors>
  <commentList>
    <comment ref="K57" authorId="0">
      <text>
        <r>
          <rPr>
            <b/>
            <sz val="8"/>
            <rFont val="Tahoma"/>
            <family val="2"/>
          </rPr>
          <t xml:space="preserve">Voluntary Reduction of Debt Service
</t>
        </r>
        <r>
          <rPr>
            <sz val="8"/>
            <rFont val="Tahoma"/>
            <family val="2"/>
          </rPr>
          <t xml:space="preserve">Any reduction of the debt service levy is considered voluntary.  
Enter the voluntary reduction here, if the amount Line 10 is more than the desired rate to levy.
</t>
        </r>
      </text>
    </comment>
  </commentList>
</comments>
</file>

<file path=xl/sharedStrings.xml><?xml version="1.0" encoding="utf-8"?>
<sst xmlns="http://schemas.openxmlformats.org/spreadsheetml/2006/main" count="521" uniqueCount="379">
  <si>
    <r>
      <t xml:space="preserve">Increase in Consumer Price Index </t>
    </r>
    <r>
      <rPr>
        <sz val="10"/>
        <rFont val="Times New Roman"/>
        <family val="1"/>
      </rPr>
      <t>as Certified by the State Tax Commission.</t>
    </r>
  </si>
  <si>
    <r>
      <t>Tax Rate Ceiling from Prior Year</t>
    </r>
    <r>
      <rPr>
        <b/>
        <sz val="10.5"/>
        <rFont val="Times New Roman"/>
        <family val="1"/>
      </rPr>
      <t xml:space="preserve"> </t>
    </r>
    <r>
      <rPr>
        <sz val="10"/>
        <rFont val="Times New Roman"/>
        <family val="1"/>
      </rPr>
      <t>(Tax Rate Summary Page, Line A)</t>
    </r>
  </si>
  <si>
    <t>(i.e. same amount as Line 14, current year's Line 14 multiplied by the percentage increase in state assessed valuation per the State Tax Commission, or using the best educated guess).</t>
  </si>
  <si>
    <r>
      <t>Estimated Current Year Revenue from State Assessed Property  (before reductions)</t>
    </r>
    <r>
      <rPr>
        <sz val="11"/>
        <rFont val="Times New Roman"/>
        <family val="1"/>
      </rPr>
      <t xml:space="preserve">  </t>
    </r>
    <r>
      <rPr>
        <sz val="11.5"/>
        <rFont val="Times New Roman"/>
        <family val="1"/>
      </rPr>
      <t>The school district should use its best estimate.</t>
    </r>
  </si>
  <si>
    <t>If this amount declines substantially from the amount on Line 14, please provide written documentation to explain the reasons for such difference.</t>
  </si>
  <si>
    <t>To compute the total property tax revenues BILLED for the current year (including revenues from all new construction &amp; improvements &amp; annexed property), multiply Line 1 by the rate on Line 22 and divide by 100.  The property tax revenues BILLED would be used in estimating budgeted revenues.</t>
  </si>
  <si>
    <r>
      <t>The percentage entered on Line 16 should be the lower of the actual growth (Line 9), the CPI (Line 10), or 5%.</t>
    </r>
    <r>
      <rPr>
        <sz val="11"/>
        <rFont val="Times New Roman"/>
        <family val="1"/>
      </rPr>
      <t xml:space="preserve">  A negative figure on Line 9 is treated as a zero for Line 16 purposes.  Do not enter less than 0, nor more than 5%.</t>
    </r>
  </si>
  <si>
    <t xml:space="preserve">    (Line 8 x Line 9 / 100)</t>
  </si>
  <si>
    <t xml:space="preserve">    (Line 10 x Line 11)</t>
  </si>
  <si>
    <t xml:space="preserve">    (Line 10 + Line 12)</t>
  </si>
  <si>
    <t>(Purpose of Levy)</t>
  </si>
  <si>
    <t>A.</t>
  </si>
  <si>
    <t>AA.</t>
  </si>
  <si>
    <t>B.</t>
  </si>
  <si>
    <t>D.</t>
  </si>
  <si>
    <t>E.</t>
  </si>
  <si>
    <t>F.</t>
  </si>
  <si>
    <t>Maximum Legal Rate to Comply with Missouri Laws</t>
  </si>
  <si>
    <t>H.</t>
  </si>
  <si>
    <t>I.</t>
  </si>
  <si>
    <t>J.</t>
  </si>
  <si>
    <t>BB.</t>
  </si>
  <si>
    <t>CERTIFICATION</t>
  </si>
  <si>
    <t>(Signature)</t>
  </si>
  <si>
    <t xml:space="preserve">I, the undersigned, </t>
  </si>
  <si>
    <t>1.</t>
  </si>
  <si>
    <t>2.</t>
  </si>
  <si>
    <t>3.</t>
  </si>
  <si>
    <t>4.</t>
  </si>
  <si>
    <t>Adjusted Current Year Assessed Valuation</t>
  </si>
  <si>
    <t>5.</t>
  </si>
  <si>
    <t>6.</t>
  </si>
  <si>
    <t>7.</t>
  </si>
  <si>
    <t>8.</t>
  </si>
  <si>
    <t>Adjusted Prior Year Assessed Valuation</t>
  </si>
  <si>
    <t>9.</t>
  </si>
  <si>
    <t>10.</t>
  </si>
  <si>
    <t>11.</t>
  </si>
  <si>
    <t>12.</t>
  </si>
  <si>
    <t>13.</t>
  </si>
  <si>
    <t>14.</t>
  </si>
  <si>
    <t>15.</t>
  </si>
  <si>
    <t>16.</t>
  </si>
  <si>
    <t>17.</t>
  </si>
  <si>
    <t>18.</t>
  </si>
  <si>
    <t>19.</t>
  </si>
  <si>
    <t>20.</t>
  </si>
  <si>
    <t>21.</t>
  </si>
  <si>
    <t>22.</t>
  </si>
  <si>
    <t>HASH TOTAL (To be computed and used by the State)</t>
  </si>
  <si>
    <t>(Name of School District)</t>
  </si>
  <si>
    <t>(School Code)</t>
  </si>
  <si>
    <t>(Date)</t>
  </si>
  <si>
    <t>**Date of Election</t>
  </si>
  <si>
    <r>
      <t xml:space="preserve">** - Mandatory Required Fields to Complete </t>
    </r>
    <r>
      <rPr>
        <sz val="11"/>
        <rFont val="Times New Roman"/>
        <family val="1"/>
      </rPr>
      <t>(if your district had a recent voter approved tax rate or tax rate increase).</t>
    </r>
  </si>
  <si>
    <t>**Ballot Language</t>
  </si>
  <si>
    <t>**Election Results</t>
  </si>
  <si>
    <t>**Expiration Date</t>
  </si>
  <si>
    <t>NEW VOTER APPROVED TAX RATE OR TAX RATE INCREASE</t>
  </si>
  <si>
    <t>*</t>
  </si>
  <si>
    <t>Permitted Reassessment Revenue Growth</t>
  </si>
  <si>
    <t>Total Revenue Permitted in Current Year</t>
  </si>
  <si>
    <t xml:space="preserve">Round a fraction to the nearest one/one hundredth of a cent.  </t>
  </si>
  <si>
    <t>**</t>
  </si>
  <si>
    <r>
      <t>**Anticipated balance at end of current calendar year.</t>
    </r>
    <r>
      <rPr>
        <sz val="11"/>
        <rFont val="Times New Roman"/>
        <family val="1"/>
      </rPr>
      <t xml:space="preserve">  </t>
    </r>
  </si>
  <si>
    <t>(Office) of</t>
  </si>
  <si>
    <t>(Print Name)</t>
  </si>
  <si>
    <t>(Telephone)</t>
  </si>
  <si>
    <t>(a)</t>
  </si>
  <si>
    <t>(b)</t>
  </si>
  <si>
    <t>+</t>
  </si>
  <si>
    <t>=</t>
  </si>
  <si>
    <t xml:space="preserve">(Real Estate) </t>
  </si>
  <si>
    <t>(Personal Property)</t>
  </si>
  <si>
    <t>(Total)</t>
  </si>
  <si>
    <t>Assessed Valuation of New Construction &amp; Improvements</t>
  </si>
  <si>
    <t>Assessed Value of Newly Added Territory</t>
  </si>
  <si>
    <t>Assessed Value of Newly Separated Territory</t>
  </si>
  <si>
    <t xml:space="preserve"> - Mandatory Required Fields to Complete</t>
  </si>
  <si>
    <t>HASH TOTAL  (To be computed and used by the State)</t>
  </si>
  <si>
    <t>Line 1(b) - 3(b) - 5(b) + 6(b) + 7(b)</t>
  </si>
  <si>
    <t>If Line 2b is Negative, Enter Zero</t>
  </si>
  <si>
    <t>2(b) - Increase in Personal Property.  Use the formula listed under Line 2(b).</t>
  </si>
  <si>
    <r>
      <t>Current Year Tax Rate Ceiling</t>
    </r>
    <r>
      <rPr>
        <sz val="11"/>
        <rFont val="Times New Roman"/>
        <family val="1"/>
      </rPr>
      <t xml:space="preserve"> (Lower of Line D or E)</t>
    </r>
  </si>
  <si>
    <t xml:space="preserve">    Attach a sample ballot or state the proposition posed to the voters exactly as it appeared on the ballot.</t>
  </si>
  <si>
    <t xml:space="preserve">    - Also indicate the election results on the Proposition C Waiver.</t>
  </si>
  <si>
    <t xml:space="preserve">    Enter the last year the levy will be in effect, if applicable.</t>
  </si>
  <si>
    <t xml:space="preserve">    - Indicate whether the district obtained a new waiver to </t>
  </si>
  <si>
    <t xml:space="preserve">      eliminate part or all of the required Proposition C Reduction.</t>
  </si>
  <si>
    <t xml:space="preserve">    - Attach a sample ballot or state the proposition posed </t>
  </si>
  <si>
    <t xml:space="preserve">      exactly as it appeared on the ballot.</t>
  </si>
  <si>
    <t>(Yes)</t>
  </si>
  <si>
    <t>(No)</t>
  </si>
  <si>
    <t>(Full)</t>
  </si>
  <si>
    <t>(Partial)</t>
  </si>
  <si>
    <r>
      <t xml:space="preserve">    Total required for debt service </t>
    </r>
    <r>
      <rPr>
        <sz val="11"/>
        <rFont val="Times New Roman"/>
        <family val="1"/>
      </rPr>
      <t>(Line 2 + Line 3 + Line 4)</t>
    </r>
  </si>
  <si>
    <r>
      <t xml:space="preserve">    Property tax revenue required for debt service </t>
    </r>
    <r>
      <rPr>
        <sz val="11"/>
        <rFont val="Times New Roman"/>
        <family val="1"/>
      </rPr>
      <t>(Line 5 - Line 6)</t>
    </r>
  </si>
  <si>
    <t xml:space="preserve">**Estimated revenue from state assessed property for debt service for the next </t>
  </si>
  <si>
    <r>
      <t xml:space="preserve">    </t>
    </r>
    <r>
      <rPr>
        <b/>
        <sz val="11"/>
        <rFont val="Times New Roman"/>
        <family val="1"/>
      </rPr>
      <t>calendar year (January – December)</t>
    </r>
    <r>
      <rPr>
        <sz val="11"/>
        <rFont val="Times New Roman"/>
        <family val="1"/>
      </rPr>
      <t xml:space="preserve"> - Must be estimated by the school district.  </t>
    </r>
  </si>
  <si>
    <t xml:space="preserve">    In most instances a good estimate would be the same amount as the state assessed </t>
  </si>
  <si>
    <t xml:space="preserve">    revenues actually placed in the Debt Service Fund in the prior year.</t>
  </si>
  <si>
    <t xml:space="preserve">    Revenue required from locally assessed property for debt service </t>
  </si>
  <si>
    <t xml:space="preserve">    (Line 7 - Line 8)</t>
  </si>
  <si>
    <r>
      <t xml:space="preserve">    </t>
    </r>
    <r>
      <rPr>
        <b/>
        <u val="single"/>
        <sz val="11"/>
        <rFont val="Times New Roman"/>
        <family val="1"/>
      </rPr>
      <t>Computation of debt service tax rate</t>
    </r>
    <r>
      <rPr>
        <b/>
        <sz val="11"/>
        <rFont val="Times New Roman"/>
        <family val="1"/>
      </rPr>
      <t xml:space="preserve">  </t>
    </r>
    <r>
      <rPr>
        <sz val="11"/>
        <rFont val="Times New Roman"/>
        <family val="1"/>
      </rPr>
      <t>[(Line 9 / Line 1) x 100]</t>
    </r>
  </si>
  <si>
    <t xml:space="preserve">    Round a fraction to the nearest one/one hundredth of a cent.  </t>
  </si>
  <si>
    <t xml:space="preserve">    Less Voluntary Reduction By School District</t>
  </si>
  <si>
    <r>
      <t xml:space="preserve">    Actual rate to be levied for debt service purposes</t>
    </r>
    <r>
      <rPr>
        <sz val="11"/>
        <rFont val="Times New Roman"/>
        <family val="1"/>
      </rPr>
      <t xml:space="preserve"> </t>
    </r>
    <r>
      <rPr>
        <b/>
        <sz val="11"/>
        <rFont val="Times New Roman"/>
        <family val="1"/>
      </rPr>
      <t>*</t>
    </r>
    <r>
      <rPr>
        <sz val="11"/>
        <rFont val="Times New Roman"/>
        <family val="1"/>
      </rPr>
      <t xml:space="preserve">  (Line 10 - Line 11)</t>
    </r>
  </si>
  <si>
    <t xml:space="preserve">    Enter this rate on Line AA of the Tax Rate Summary Page.</t>
  </si>
  <si>
    <t xml:space="preserve">    the debt requirements.</t>
  </si>
  <si>
    <t>** - Mandatory Required Fields to Complete</t>
  </si>
  <si>
    <t xml:space="preserve">School District Number:  </t>
  </si>
  <si>
    <t>School District Name:</t>
  </si>
  <si>
    <t>Purpose:</t>
  </si>
  <si>
    <t>INSTRUCTIONS:  COMPLETE THE HIGHLIGHTED CELLS TO USE THIS TAX RATE CALCULATOR.</t>
  </si>
  <si>
    <t xml:space="preserve">                                CLICK ON THE TABS BELOW TO VIEW THE SUMMARY PAGE, FORM A, FORM B, AND FORM C.</t>
  </si>
  <si>
    <t xml:space="preserve">                                PRINT OFF THE SUMMARY PAGE, FORM A, FORM B AND FORM C, IF DESIRED.</t>
  </si>
  <si>
    <t xml:space="preserve">Tax Rate Summary Page </t>
  </si>
  <si>
    <r>
      <t xml:space="preserve">PART A.    Enter only the </t>
    </r>
    <r>
      <rPr>
        <b/>
        <u val="single"/>
        <sz val="10"/>
        <rFont val="Times New Roman"/>
        <family val="1"/>
      </rPr>
      <t>Assessed Valuation</t>
    </r>
  </si>
  <si>
    <t>Real Estate</t>
  </si>
  <si>
    <t>Personal Property</t>
  </si>
  <si>
    <t>Total</t>
  </si>
  <si>
    <t>Calculated Amount</t>
  </si>
  <si>
    <t>PART B.    Additional Voter Approved Rates - See Form B for additional instructions.</t>
  </si>
  <si>
    <t>1) Date of Election:</t>
  </si>
  <si>
    <t xml:space="preserve">4) Expiration Date </t>
  </si>
  <si>
    <t>1a) Is this Election Increasing an Existing Rate?</t>
  </si>
  <si>
    <t>(Yes or No)</t>
  </si>
  <si>
    <t xml:space="preserve">     Amount of Increase (an "increase of")</t>
  </si>
  <si>
    <t xml:space="preserve">     or</t>
  </si>
  <si>
    <t>3) Election Results:</t>
  </si>
  <si>
    <t>Yes:</t>
  </si>
  <si>
    <t>No:</t>
  </si>
  <si>
    <t>PART C.    Debt Service Requirements - See Form C for additional instructions.</t>
  </si>
  <si>
    <t>Part A</t>
  </si>
  <si>
    <t>Part B</t>
  </si>
  <si>
    <t>Part C</t>
  </si>
  <si>
    <t>(Rate)</t>
  </si>
  <si>
    <t xml:space="preserve">    (If Applicable):</t>
  </si>
  <si>
    <t>Debt Service</t>
  </si>
  <si>
    <t>(30-XXX-XXXX)</t>
  </si>
  <si>
    <r>
      <t xml:space="preserve">County Assessor, or comparable office </t>
    </r>
    <r>
      <rPr>
        <u val="single"/>
        <sz val="11"/>
        <rFont val="Times New Roman"/>
        <family val="1"/>
      </rPr>
      <t>finalized by the local board of equalization.</t>
    </r>
  </si>
  <si>
    <t>Include the current locally assessed valuation obtained from the County Clerk,</t>
  </si>
  <si>
    <t>[Line 1 (Total) - Line 2 (Total) - Line 3 (Total)]</t>
  </si>
  <si>
    <t>[Line 5 (Total) - Line 6 (Total) - Line 7 (Total)]</t>
  </si>
  <si>
    <t>Assessed Value of Property Locally Assessed in Prior Year, but State Assessed in Current Year</t>
  </si>
  <si>
    <t>Enter this rate on the Tax Rate Summary Page, Line B.</t>
  </si>
  <si>
    <t>Since the prior year tax rate computation, some school districts may have held elections where the voters                                         approved an increase in an existing tax or approved a new tax.  Form B is designed to document the election.</t>
  </si>
  <si>
    <t xml:space="preserve">-  The tax rate levied may be lower than the rate computed as long as adequate funds are available to service </t>
  </si>
  <si>
    <t>from property that existed in both years.  (Line 15 + Line 17)</t>
  </si>
  <si>
    <t>The tax rate for Debt Service will be considered valid if, after making payment(s) for which the tax was levied,                               the bonds remain outstanding, and the debt fund reserves do not exceed the following year's payments.  Since property                taxes are levied and collected on a calendar year basis (January - December), it is recommended that this levy be                  computed using calendar year data.</t>
  </si>
  <si>
    <t>I, the undersigned do hereby certify that the data set forth above is true and accurate to the best of my knowledge and belief.</t>
  </si>
  <si>
    <t>(Printed Name)</t>
  </si>
  <si>
    <t>(Office or Position)</t>
  </si>
  <si>
    <t>HASH TOTALS</t>
  </si>
  <si>
    <r>
      <t>Rate To Be Levied For Debt Service</t>
    </r>
    <r>
      <rPr>
        <sz val="11"/>
        <rFont val="Times New Roman"/>
        <family val="1"/>
      </rPr>
      <t xml:space="preserve"> If Applicable  (Form C, Line 12)</t>
    </r>
  </si>
  <si>
    <r>
      <t>Additional Special Purpose Rate Authorized By Voters</t>
    </r>
    <r>
      <rPr>
        <sz val="10.5"/>
        <rFont val="Times New Roman"/>
        <family val="1"/>
      </rPr>
      <t xml:space="preserve">  After the Prior Year Tax Rates Were Set.</t>
    </r>
  </si>
  <si>
    <r>
      <t xml:space="preserve">Adjusted Prior Year Assessed Valuation  </t>
    </r>
    <r>
      <rPr>
        <sz val="11"/>
        <rFont val="Times New Roman"/>
        <family val="1"/>
      </rPr>
      <t>(Line 8)</t>
    </r>
  </si>
  <si>
    <r>
      <t>Total Adjusted Prior Year Revenue</t>
    </r>
    <r>
      <rPr>
        <sz val="11"/>
        <rFont val="Times New Roman"/>
        <family val="1"/>
      </rPr>
      <t xml:space="preserve">  (Line 13 + Line 14)</t>
    </r>
  </si>
  <si>
    <r>
      <t>Adjusted Current Year Assessed Valuation</t>
    </r>
    <r>
      <rPr>
        <sz val="11"/>
        <rFont val="Times New Roman"/>
        <family val="1"/>
      </rPr>
      <t xml:space="preserve">  (Line 4)</t>
    </r>
  </si>
  <si>
    <r>
      <t xml:space="preserve">Additional Revenue Permitted  </t>
    </r>
    <r>
      <rPr>
        <sz val="11"/>
        <rFont val="Times New Roman"/>
        <family val="1"/>
      </rPr>
      <t>(Line 15 x Line 16)</t>
    </r>
  </si>
  <si>
    <t>Continue to Form A, Page 2 of 2 for Computation of the Tax Rate.</t>
  </si>
  <si>
    <r>
      <t xml:space="preserve">**Total current year assessed valuation </t>
    </r>
    <r>
      <rPr>
        <sz val="11"/>
        <rFont val="Times New Roman"/>
        <family val="1"/>
      </rPr>
      <t>obtained from the County Clerk or County Assessor</t>
    </r>
  </si>
  <si>
    <t xml:space="preserve">    (Form A, Line 1 Total)</t>
  </si>
  <si>
    <t>**Amount required to pay debt service requirements during the next calendar year</t>
  </si>
  <si>
    <t xml:space="preserve">    principal and interest payments due on outstanding general obligation bond issues plus anticipated</t>
  </si>
  <si>
    <t xml:space="preserve">    fees of any transfer agent or paying agent or paying agent due during the next calendar year.</t>
  </si>
  <si>
    <t xml:space="preserve">**Estimated costs of collection (collector fees &amp; commissions and Assessment Fund </t>
  </si>
  <si>
    <r>
      <t xml:space="preserve">    </t>
    </r>
    <r>
      <rPr>
        <b/>
        <sz val="11"/>
        <rFont val="Times New Roman"/>
        <family val="1"/>
      </rPr>
      <t xml:space="preserve">withholdings) and anticipated delinquencies.  </t>
    </r>
    <r>
      <rPr>
        <sz val="11"/>
        <rFont val="Times New Roman"/>
        <family val="1"/>
      </rPr>
      <t xml:space="preserve">Experience in prior years is the best guide </t>
    </r>
  </si>
  <si>
    <t xml:space="preserve">    for estimating un-collectible taxes.   (Usually 2% to 10% of Line 2 above)</t>
  </si>
  <si>
    <t xml:space="preserve">    It is important that the Debt Service Fund have sufficient reserves to prevent any default on the </t>
  </si>
  <si>
    <t>**Reasonable reserve up to one year's payment</t>
  </si>
  <si>
    <t xml:space="preserve">    bonds.  Include payments for the year following the next calendar year accounted for on Line 2.</t>
  </si>
  <si>
    <t xml:space="preserve">    Show the anticipated bank or fund balance at December 31st of this year (this will equal the</t>
  </si>
  <si>
    <t xml:space="preserve">    current balance minus the amount of any principal or interest due before December 31st</t>
  </si>
  <si>
    <t xml:space="preserve">    collections of this tax into this amount.</t>
  </si>
  <si>
    <t xml:space="preserve">    Line 6 is subtracted from Line 5 because the debt service fund is only allowed to have the </t>
  </si>
  <si>
    <t xml:space="preserve">    payments required for the next calendar year (Line 2) and the reasonable reserve of the </t>
  </si>
  <si>
    <t xml:space="preserve">    following year's payment (Line 4).  Any current balance in the fund is already available to   </t>
  </si>
  <si>
    <t xml:space="preserve">    meet these requirements so it is revenues required for Debt Service Purposes.</t>
  </si>
  <si>
    <t xml:space="preserve">    plus any estimated investment earning due before December 31st).  Do not add the anticipated</t>
  </si>
  <si>
    <t>For School Districts Levying a Single Rate on All Property (NOT WHOLLY IN ST. LOUIS COUNTY)</t>
  </si>
  <si>
    <t>Proposed rate to be entered on tax books by County Clerk</t>
  </si>
  <si>
    <t>Based on Certification from the Political Subdivision:</t>
  </si>
  <si>
    <t>Lines</t>
  </si>
  <si>
    <t>J ________</t>
  </si>
  <si>
    <t xml:space="preserve">   AA ________</t>
  </si>
  <si>
    <t>BB ________</t>
  </si>
  <si>
    <t>Section 137.073.7 RSMo, states that no tax rate shall be extended on the tax rolls by the county clerk unless the political subdivision has complied with the foregoing provisions of this section.</t>
  </si>
  <si>
    <t>FORM A  -  FOR SCHOOL DISTRICTS LEVYING A SINGLE RATE ON ALL PROPERTY</t>
  </si>
  <si>
    <t>**New Proposition C Waiver</t>
  </si>
  <si>
    <t>WITH ARTICLE X, SECTION 22 AND SECTION 137.073 RSMo</t>
  </si>
  <si>
    <t>COMPUTATION OF REASSESSMENT GROWTH AND RATE FOR COMPLIANCE</t>
  </si>
  <si>
    <t>PAID FOR WITH PROPERTY TAXES</t>
  </si>
  <si>
    <t>DEBT SERVICE CALCULATION FOR GENERAL OBLIGATION BONDS</t>
  </si>
  <si>
    <t xml:space="preserve">The information to complete the Tax Rate Summary Page is available from prior year forms, computed on the attached forms, or computed on this page. </t>
  </si>
  <si>
    <t>FORM B  -  FOR SCHOOL DISTRICTS</t>
  </si>
  <si>
    <t>FORM C  -  FOR SCHOOL DISTRICTS</t>
  </si>
  <si>
    <t>TAX RATE SUMMARY PAGE</t>
  </si>
  <si>
    <t>FOR SCHOOL DISTRICTS LEVYING A SINGLE RATE ON ALL PROPERTY</t>
  </si>
  <si>
    <t>YEAR:</t>
  </si>
  <si>
    <t xml:space="preserve">1) </t>
  </si>
  <si>
    <t xml:space="preserve">2) </t>
  </si>
  <si>
    <t>Maximum Authorized Levy (Prior Year's Tax Rate Summary Page, Line E)</t>
  </si>
  <si>
    <t xml:space="preserve">3) </t>
  </si>
  <si>
    <t>Date &amp; Rate the Current Year Tax Rate Ceiling was Increased Up to $2.7500</t>
  </si>
  <si>
    <t>using Amendment 2</t>
  </si>
  <si>
    <t xml:space="preserve">1)  </t>
  </si>
  <si>
    <t>New Construction and Improvements</t>
  </si>
  <si>
    <t>3)</t>
  </si>
  <si>
    <t xml:space="preserve"> Newly Added Territory</t>
  </si>
  <si>
    <t xml:space="preserve">4) </t>
  </si>
  <si>
    <t xml:space="preserve">5) </t>
  </si>
  <si>
    <t>Newly Separated Territory</t>
  </si>
  <si>
    <t xml:space="preserve">6) </t>
  </si>
  <si>
    <t>Property Changed from Local to State Assessed</t>
  </si>
  <si>
    <t xml:space="preserve">7)  </t>
  </si>
  <si>
    <t xml:space="preserve">8) </t>
  </si>
  <si>
    <t>Current Year Assessed Valuation</t>
  </si>
  <si>
    <t>Prior Year Assessed Valuation</t>
  </si>
  <si>
    <t>Revenue from State Assessed Property (Provided by DESE)</t>
  </si>
  <si>
    <t>Estimated Revenue from State Assessed Property</t>
  </si>
  <si>
    <t>Principal and Interest Payments for Following Calendar Year (Form C, Line 2)</t>
  </si>
  <si>
    <t>Estimated Cost of Collection &amp; Allowance for Delinquencies (Form C, Line 3)</t>
  </si>
  <si>
    <t>Reasonable Reserve Payments for Year Following Next Calendar Year (Form C, Line 4)</t>
  </si>
  <si>
    <t xml:space="preserve">4 ) </t>
  </si>
  <si>
    <t>Anticipated December 31st Balance (Form C, Line 6)</t>
  </si>
  <si>
    <t>Estimated Revenue from State Assessed Property for Debt Service (Form C, Line 8)</t>
  </si>
  <si>
    <t xml:space="preserve">2b) </t>
  </si>
  <si>
    <t>Voter Approved Tax Rate or Increase.  Attach Ballot.</t>
  </si>
  <si>
    <t xml:space="preserve">2a) </t>
  </si>
  <si>
    <t>Full or Partial</t>
  </si>
  <si>
    <t>5) Proposition C Waiver: (Attach Ballot)</t>
  </si>
  <si>
    <t>Ballot Language Approved:  Attach a sample ballot or state the proposition posed to voters exactly as it appeared on the ballot.</t>
  </si>
  <si>
    <t>5a) Prop C Results:</t>
  </si>
  <si>
    <t xml:space="preserve"> Stated Rate Approved (an "increase to")</t>
  </si>
  <si>
    <t>C.</t>
  </si>
  <si>
    <r>
      <t xml:space="preserve">Rate to Compare to Maximum Authorized Levy to Determine Tax Rate Ceiling                 </t>
    </r>
    <r>
      <rPr>
        <sz val="10.5"/>
        <rFont val="Times New Roman"/>
        <family val="1"/>
      </rPr>
      <t>[Line B (if no election), Otherwise Line C (if there was an election)]</t>
    </r>
  </si>
  <si>
    <t>G1.</t>
  </si>
  <si>
    <t>G2.</t>
  </si>
  <si>
    <t>Note:  If this is different than the amount on the Prior Year Form A, Line 1,</t>
  </si>
  <si>
    <r>
      <t xml:space="preserve">    </t>
    </r>
    <r>
      <rPr>
        <sz val="11"/>
        <rFont val="Times New Roman"/>
        <family val="1"/>
      </rPr>
      <t xml:space="preserve">(An "Increase of" or an "Increase by")     </t>
    </r>
    <r>
      <rPr>
        <b/>
        <sz val="11"/>
        <rFont val="Times New Roman"/>
        <family val="1"/>
      </rPr>
      <t>OR</t>
    </r>
  </si>
  <si>
    <t>a.</t>
  </si>
  <si>
    <r>
      <t xml:space="preserve">    Stated Rate Approved by Voters</t>
    </r>
    <r>
      <rPr>
        <sz val="11"/>
        <rFont val="Times New Roman"/>
        <family val="1"/>
      </rPr>
      <t xml:space="preserve"> </t>
    </r>
  </si>
  <si>
    <t xml:space="preserve">    (An "Increase to")</t>
  </si>
  <si>
    <t>b.</t>
  </si>
  <si>
    <t xml:space="preserve">    Adjusted Prior Year Assessed Valuation</t>
  </si>
  <si>
    <t xml:space="preserve">    </t>
  </si>
  <si>
    <t xml:space="preserve">    (Form A, Line 8)</t>
  </si>
  <si>
    <t xml:space="preserve">    Maximum Prior Year Adjusted Revenue </t>
  </si>
  <si>
    <r>
      <t xml:space="preserve">    </t>
    </r>
    <r>
      <rPr>
        <sz val="11"/>
        <rFont val="Times New Roman"/>
        <family val="1"/>
      </rPr>
      <t xml:space="preserve">from property that existed in both years. </t>
    </r>
  </si>
  <si>
    <r>
      <t xml:space="preserve">    </t>
    </r>
    <r>
      <rPr>
        <b/>
        <sz val="11"/>
        <rFont val="Times New Roman"/>
        <family val="1"/>
      </rPr>
      <t>Consumer Price Index (CPI)</t>
    </r>
  </si>
  <si>
    <t xml:space="preserve">    as Certified by the State Tax Commission.</t>
  </si>
  <si>
    <t xml:space="preserve">    Permitted Revenue Growth for CPI</t>
  </si>
  <si>
    <t xml:space="preserve">    Total Revenue Allowed from the Additional Voter Approved Increase</t>
  </si>
  <si>
    <t xml:space="preserve">    from property that existed in both years.</t>
  </si>
  <si>
    <t xml:space="preserve">    Adjusted Current Year Assessed Valuation</t>
  </si>
  <si>
    <t xml:space="preserve">    (Form A, Line 4)</t>
  </si>
  <si>
    <t xml:space="preserve">    Adjusted Voter Approved Increased Tax Rate</t>
  </si>
  <si>
    <r>
      <t>Current Year Rate Computed</t>
    </r>
    <r>
      <rPr>
        <sz val="11"/>
        <rFont val="Times New Roman"/>
        <family val="1"/>
      </rPr>
      <t xml:space="preserve"> Pursuant to Article X, Section 22 of the Missouri Constitution and Section 137.073, RSMo.  </t>
    </r>
    <r>
      <rPr>
        <u val="single"/>
        <sz val="11"/>
        <rFont val="Times New Roman"/>
        <family val="1"/>
      </rPr>
      <t>If no Voter Approved Increase</t>
    </r>
    <r>
      <rPr>
        <sz val="11"/>
        <rFont val="Times New Roman"/>
        <family val="1"/>
      </rPr>
      <t xml:space="preserve"> </t>
    </r>
    <r>
      <rPr>
        <sz val="10"/>
        <rFont val="Times New Roman"/>
        <family val="1"/>
      </rPr>
      <t xml:space="preserve">(Form A, Line 22)  </t>
    </r>
  </si>
  <si>
    <t>(School District) levying a rate in</t>
  </si>
  <si>
    <t xml:space="preserve"> County (ies) do hereby certify that the data set forth above an on the accompanying forms is true and accurate to </t>
  </si>
  <si>
    <t>the best of knowledge and belief.</t>
  </si>
  <si>
    <t xml:space="preserve">    Voter Approved Increased Tax Rate to Adjust</t>
  </si>
  <si>
    <t>(Greater of the 1984 tax rate or the most recent voter-approved tax rate)</t>
  </si>
  <si>
    <t xml:space="preserve">    (Tax Rate Summary Page, Line A if Increase to an Existing Rate, Otherwise 0)</t>
  </si>
  <si>
    <t xml:space="preserve">    (If an "Increase of" ballot, Line 6a + Line 7.  If an "Increase to" ballot, Otherwise Line 6b)</t>
  </si>
  <si>
    <t xml:space="preserve">     This rate will allow the same revenue as applying the Voter Approved Increase Rate (Line 8) to the </t>
  </si>
  <si>
    <t xml:space="preserve">     Prior Year Assessed Value (Line 9) Increased by CPI (Line 11).     (Line 13 / Line 14 x 100)</t>
  </si>
  <si>
    <r>
      <t xml:space="preserve">[Greater of Prior Year Line E or Current Year Line D </t>
    </r>
    <r>
      <rPr>
        <sz val="9"/>
        <rFont val="Times New Roman"/>
        <family val="1"/>
      </rPr>
      <t>(if there was an election)</t>
    </r>
    <r>
      <rPr>
        <sz val="10"/>
        <rFont val="Times New Roman"/>
        <family val="1"/>
      </rPr>
      <t>, Otherwise Prior Year Line E]</t>
    </r>
  </si>
  <si>
    <r>
      <t xml:space="preserve">Maximum Authorized Levy </t>
    </r>
    <r>
      <rPr>
        <sz val="11"/>
        <rFont val="Times New Roman"/>
        <family val="1"/>
      </rPr>
      <t>Greater of the 1984 rate or most recent voter approved rate</t>
    </r>
  </si>
  <si>
    <r>
      <t>Tax Rate To Be Levied</t>
    </r>
    <r>
      <rPr>
        <sz val="11"/>
        <rFont val="Times New Roman"/>
        <family val="1"/>
      </rPr>
      <t xml:space="preserve"> </t>
    </r>
    <r>
      <rPr>
        <sz val="9"/>
        <rFont val="Times New Roman"/>
        <family val="1"/>
      </rPr>
      <t>(Line F - Line G1- Line G2 - Line H + Line I)</t>
    </r>
  </si>
  <si>
    <t xml:space="preserve">    Prior Year Tax Rate Ceiling or Voluntarily Reduced Rate to Apply Voter Approved Increase to.</t>
  </si>
  <si>
    <t>2(a) - Obtained from the County Clerk or County Assessor</t>
  </si>
  <si>
    <t>Obtained from the County Clerk or County Assessor.</t>
  </si>
  <si>
    <r>
      <t xml:space="preserve">Include prior year locally assessed valuation obtained from the County Clerk, County Assessor, or comparable office </t>
    </r>
    <r>
      <rPr>
        <u val="single"/>
        <sz val="11"/>
        <rFont val="Times New Roman"/>
        <family val="1"/>
      </rPr>
      <t>finalized by the local board of equalization</t>
    </r>
    <r>
      <rPr>
        <sz val="11"/>
        <rFont val="Times New Roman"/>
        <family val="1"/>
      </rPr>
      <t>.</t>
    </r>
  </si>
  <si>
    <t>Printed On:</t>
  </si>
  <si>
    <r>
      <t>**Amount of Increase Approved by Voters</t>
    </r>
  </si>
  <si>
    <t>(County Clerk's Signature)</t>
  </si>
  <si>
    <t>(County)</t>
  </si>
  <si>
    <r>
      <t xml:space="preserve">    </t>
    </r>
    <r>
      <rPr>
        <b/>
        <sz val="11"/>
        <rFont val="Times New Roman"/>
        <family val="1"/>
      </rPr>
      <t>Amount of Rate Increase Authorized by Voters for the Current Year</t>
    </r>
  </si>
  <si>
    <t xml:space="preserve">     House Bill No. 506, passed in 2011, allows taxing authorities that passed a voter approved increase</t>
  </si>
  <si>
    <t xml:space="preserve">     after August 27, 2008 to levy a rate that is the greater of the increase approved by voters (Line 8)</t>
  </si>
  <si>
    <t xml:space="preserve">     or the adjusted voter approved increase (Line 15) in order to generate substantially the same revenue </t>
  </si>
  <si>
    <t xml:space="preserve">     that would have been generated by applying the voter approved increase to the total assessed </t>
  </si>
  <si>
    <t xml:space="preserve">     valuation at the time of the voter approval increased by the consumer price index (Line 11).</t>
  </si>
  <si>
    <t xml:space="preserve">     Enter this Rate Computed on the Tax Rate Summary Page, Line C if increasing an existing levy,</t>
  </si>
  <si>
    <t xml:space="preserve">     Otherwise, on the Tax Rate Summary Page, Line BB if this is a new or a temporary rate increase.</t>
  </si>
  <si>
    <t xml:space="preserve">     (If Line 8 &gt; Line 15, then Line 8, Otherwise, Line 15)</t>
  </si>
  <si>
    <t>Greater of the Voter Approved Increase or Voter Approved Increase Adjusted to provide the revenue available if applied to prior assessment &amp; increased by CPI%. (Form B, Line 16 if a Different Purpose)</t>
  </si>
  <si>
    <r>
      <t xml:space="preserve">Amount of Rate Increase Authorized by Voters </t>
    </r>
    <r>
      <rPr>
        <sz val="11"/>
        <rFont val="Times New Roman"/>
        <family val="1"/>
      </rPr>
      <t xml:space="preserve">(If Same Purpose)  </t>
    </r>
    <r>
      <rPr>
        <b/>
        <sz val="11"/>
        <rFont val="Times New Roman"/>
        <family val="1"/>
      </rPr>
      <t xml:space="preserve">            </t>
    </r>
    <r>
      <rPr>
        <sz val="11"/>
        <rFont val="Times New Roman"/>
        <family val="1"/>
      </rPr>
      <t xml:space="preserve">                                </t>
    </r>
    <r>
      <rPr>
        <sz val="10"/>
        <rFont val="Times New Roman"/>
        <family val="1"/>
      </rPr>
      <t xml:space="preserve">Greater of the Voter Approved Increase or Voter Approved Increase Adjusted to provide the revenue available if applied to the prior assessment &amp; increased by the CPI%.  (Form B, Line 16)  </t>
    </r>
    <r>
      <rPr>
        <sz val="11"/>
        <rFont val="Times New Roman"/>
        <family val="1"/>
      </rPr>
      <t xml:space="preserve">       </t>
    </r>
    <r>
      <rPr>
        <b/>
        <sz val="11"/>
        <rFont val="Times New Roman"/>
        <family val="1"/>
      </rPr>
      <t>OR</t>
    </r>
    <r>
      <rPr>
        <sz val="11"/>
        <rFont val="Times New Roman"/>
        <family val="1"/>
      </rPr>
      <t xml:space="preserve">                                       </t>
    </r>
    <r>
      <rPr>
        <b/>
        <sz val="11"/>
        <rFont val="Times New Roman"/>
        <family val="1"/>
      </rPr>
      <t>Increase to the Total Operating Levy up to $2.75 per Amendment 2</t>
    </r>
    <r>
      <rPr>
        <sz val="11"/>
        <rFont val="Times New Roman"/>
        <family val="1"/>
      </rPr>
      <t xml:space="preserve">, If Applicable.  </t>
    </r>
  </si>
  <si>
    <t>Printed on:</t>
  </si>
  <si>
    <t xml:space="preserve">Printed on:                        </t>
  </si>
  <si>
    <r>
      <t>CERTIFICATION</t>
    </r>
    <r>
      <rPr>
        <b/>
        <sz val="10"/>
        <rFont val="Times New Roman"/>
        <family val="1"/>
      </rPr>
      <t xml:space="preserve">  </t>
    </r>
    <r>
      <rPr>
        <sz val="10"/>
        <rFont val="Times New Roman"/>
        <family val="1"/>
      </rPr>
      <t>(Made if sending calculator input data to the State Auditor's Office for Review of the 2013 Tax Rate)</t>
    </r>
  </si>
  <si>
    <r>
      <t>Percentage Increase in Adjusted Valuation</t>
    </r>
    <r>
      <rPr>
        <sz val="11"/>
        <rFont val="Times New Roman"/>
        <family val="1"/>
      </rPr>
      <t xml:space="preserve"> of existing property in the current year over the prior year's assessed valuation.                                                                     [(Line 4 - Line 8) / Line 8] x 100</t>
    </r>
  </si>
  <si>
    <r>
      <t xml:space="preserve">Revenue Permitted from Existing Locally Assessed Property. *                           </t>
    </r>
    <r>
      <rPr>
        <sz val="11"/>
        <rFont val="Times New Roman"/>
        <family val="1"/>
      </rPr>
      <t>(Line 18 - Line 19)</t>
    </r>
  </si>
  <si>
    <r>
      <t xml:space="preserve">Maximum Tax Rate Permitted by Article X, Section 22 and                          Section 137.073 RSMo.  </t>
    </r>
    <r>
      <rPr>
        <sz val="11"/>
        <rFont val="Times New Roman"/>
        <family val="1"/>
      </rPr>
      <t xml:space="preserve">[(Line 20 / Line 21) x 100] </t>
    </r>
  </si>
  <si>
    <t>Prior Year Tax Rate Ceiling Revised if Applicable</t>
  </si>
  <si>
    <t>Column 1 (Prior Year Tax Rate Summary Page, Line F)</t>
  </si>
  <si>
    <t>Informational Tax Rate Data</t>
  </si>
  <si>
    <t>This page shows the information that would have been on the line items for the Summary Page, Form A, and/or Form B had no voluntary reduction(s) been taken in prior even numbered year(s). The information on this page should not be used in the current year unless the taxing authority wishes to reverse any voluntary reduction(s) taken in prior even numbered year(s) and follows the following steps in an even numbered year.</t>
  </si>
  <si>
    <t xml:space="preserve">Step 1 </t>
  </si>
  <si>
    <t xml:space="preserve">Step 2 </t>
  </si>
  <si>
    <t>were Taken</t>
  </si>
  <si>
    <t>Informational Tax Rate Summary Page Information</t>
  </si>
  <si>
    <t>Informational Form A, Page 2 Information</t>
  </si>
  <si>
    <t>The percentage entered on Line 14 should be the lower of the actual growth (Line 9), the CPI (Line 10), or 5%.</t>
  </si>
  <si>
    <t>A negative figure on Line 9 is treated as a zero for Line 14 purposes.  Do not enter less than 0, nor more than 5%.</t>
  </si>
  <si>
    <t>Informational Form B, Page 2 Information</t>
  </si>
  <si>
    <t>Prior Year Tax Rate Ceiling to Apply Voter Approved Increase to.</t>
  </si>
  <si>
    <t>(Informational Tax Rate Summary Page, Line A if Increase to an Existing Rate, Otherwise 0)</t>
  </si>
  <si>
    <t>Voter Approved Increased Tax Rate to Adjust</t>
  </si>
  <si>
    <t>Total Revenue Allowed from the Additional Voter Approved Increase</t>
  </si>
  <si>
    <t xml:space="preserve">Amount of Rate Increase Authorized by Voters for the Current Year </t>
  </si>
  <si>
    <t>For Political Subdivision Use in Calculating its           Tax Rate</t>
  </si>
  <si>
    <r>
      <t>Prior Year Tax Rate Ceiling</t>
    </r>
    <r>
      <rPr>
        <sz val="11"/>
        <rFont val="Times New Roman"/>
        <family val="1"/>
      </rPr>
      <t xml:space="preserve"> </t>
    </r>
    <r>
      <rPr>
        <sz val="10.5"/>
        <rFont val="Times New Roman"/>
        <family val="1"/>
      </rPr>
      <t>as defined in Chapter 137, RSMo.  Revised if the Prior Year           Data Changed</t>
    </r>
    <r>
      <rPr>
        <b/>
        <sz val="10.5"/>
        <rFont val="Times New Roman"/>
        <family val="1"/>
      </rPr>
      <t xml:space="preserve"> </t>
    </r>
    <r>
      <rPr>
        <sz val="10.5"/>
        <rFont val="Times New Roman"/>
        <family val="1"/>
      </rPr>
      <t>or a Voluntary Reduction was Taken in a Non-Reassessment Year.</t>
    </r>
    <r>
      <rPr>
        <sz val="10"/>
        <rFont val="Times New Roman"/>
        <family val="1"/>
      </rPr>
      <t xml:space="preserve">                                                                                                                                                                                                                                    (Prior Year Tax Rate Summary Page, Line F from Column 2)</t>
    </r>
    <r>
      <rPr>
        <sz val="10.5"/>
        <rFont val="Times New Roman"/>
        <family val="1"/>
      </rPr>
      <t xml:space="preserve">      </t>
    </r>
  </si>
  <si>
    <t xml:space="preserve">Date the School Board Decided to Use Amend. 2 (if using Amends 2). </t>
  </si>
  <si>
    <r>
      <t>Less Required Proposition C (Sales Tax) Reduction</t>
    </r>
    <r>
      <rPr>
        <sz val="11"/>
        <rFont val="Times New Roman"/>
        <family val="1"/>
      </rPr>
      <t xml:space="preserve"> </t>
    </r>
    <r>
      <rPr>
        <sz val="10.5"/>
        <rFont val="Times New Roman"/>
        <family val="1"/>
      </rPr>
      <t xml:space="preserve">taken from Tax Rate Ceiling </t>
    </r>
    <r>
      <rPr>
        <sz val="10"/>
        <rFont val="Times New Roman"/>
        <family val="1"/>
      </rPr>
      <t>(Line F)</t>
    </r>
    <r>
      <rPr>
        <sz val="10.5"/>
        <rFont val="Times New Roman"/>
        <family val="1"/>
      </rPr>
      <t>, If Applicable</t>
    </r>
    <r>
      <rPr>
        <b/>
        <sz val="11"/>
        <rFont val="Times New Roman"/>
        <family val="1"/>
      </rPr>
      <t xml:space="preserve">                                                             </t>
    </r>
    <r>
      <rPr>
        <sz val="11"/>
        <rFont val="Times New Roman"/>
        <family val="1"/>
      </rPr>
      <t>Circle</t>
    </r>
    <r>
      <rPr>
        <b/>
        <sz val="11"/>
        <rFont val="Times New Roman"/>
        <family val="1"/>
      </rPr>
      <t xml:space="preserve"> </t>
    </r>
    <r>
      <rPr>
        <sz val="11"/>
        <rFont val="Times New Roman"/>
        <family val="1"/>
      </rPr>
      <t>the type of waiver your district has             Full              Partial             No                                                 Attach a copy of the DESE Prop C Reduction Worksheet if there is no waiver.</t>
    </r>
  </si>
  <si>
    <r>
      <t>Less 20% Required Reduction for 1st Class Charter County School District NOT Submitting                     an Estimate Non-Binding Tax Rate to the County(ies)</t>
    </r>
    <r>
      <rPr>
        <sz val="11"/>
        <rFont val="Times New Roman"/>
        <family val="1"/>
      </rPr>
      <t xml:space="preserve"> taken from Tax Rate Ceiling (Line F).</t>
    </r>
  </si>
  <si>
    <r>
      <t xml:space="preserve">Less Voluntary Reduction By School District </t>
    </r>
    <r>
      <rPr>
        <sz val="11"/>
        <rFont val="Times New Roman"/>
        <family val="1"/>
      </rPr>
      <t xml:space="preserve">taken from Tax Rate Ceiling (Line F). </t>
    </r>
  </si>
  <si>
    <t xml:space="preserve">  WARNING: A VOLUNTARY REDUCTION TAKEN IN AN EVEN-NUMBERED YEAR WILL LOWER</t>
  </si>
  <si>
    <t xml:space="preserve">  THE TAX RATE CEILING FOR THE FOLLOWING YEAR</t>
  </si>
  <si>
    <r>
      <t xml:space="preserve">Plus Allowable Recoupment Rate </t>
    </r>
    <r>
      <rPr>
        <sz val="11"/>
        <rFont val="Times New Roman"/>
        <family val="1"/>
      </rPr>
      <t xml:space="preserve">added to Tax Rate Ceiling (Line F). </t>
    </r>
    <r>
      <rPr>
        <sz val="10"/>
        <rFont val="Times New Roman"/>
        <family val="1"/>
      </rPr>
      <t>If Applicable (Attach Form G or H)</t>
    </r>
  </si>
  <si>
    <r>
      <t>Maximum Prior Year Adjusted Revenue from Locally Assessed Property</t>
    </r>
    <r>
      <rPr>
        <b/>
        <sz val="11"/>
        <rFont val="Times New Roman"/>
        <family val="1"/>
      </rPr>
      <t xml:space="preserve"> </t>
    </r>
    <r>
      <rPr>
        <sz val="10"/>
        <rFont val="Times New Roman"/>
        <family val="1"/>
      </rPr>
      <t>that existed in both years.  [(Line 11 x Line 12) / 100]</t>
    </r>
  </si>
  <si>
    <t>Based on Prior</t>
  </si>
  <si>
    <t>Year Tax Rate</t>
  </si>
  <si>
    <t>Ceiling as if No</t>
  </si>
  <si>
    <t>Voluntary Reductions</t>
  </si>
  <si>
    <t>Submit a copy of the resolution, policy statement, or ordinance to the State Auditor's Office for review.</t>
  </si>
  <si>
    <t xml:space="preserve">Maximum Prior Year Adjusted Revenue from Locally Assessed Property </t>
  </si>
  <si>
    <t>that existed in both years. [(Line 11 x Line 12) / 100]</t>
  </si>
  <si>
    <r>
      <rPr>
        <b/>
        <sz val="10.5"/>
        <rFont val="Times New Roman"/>
        <family val="1"/>
      </rPr>
      <t>Prior Year Tax Rate Ceiling</t>
    </r>
    <r>
      <rPr>
        <sz val="10.5"/>
        <rFont val="Times New Roman"/>
        <family val="1"/>
      </rPr>
      <t xml:space="preserve"> (Prior Year Tax Rate Summary Page, Line F from Column 1)</t>
    </r>
  </si>
  <si>
    <r>
      <rPr>
        <b/>
        <sz val="10.5"/>
        <rFont val="Times New Roman"/>
        <family val="1"/>
      </rPr>
      <t>Rate to Compare to Maximum Authorized Levy</t>
    </r>
    <r>
      <rPr>
        <sz val="10"/>
        <rFont val="Times New Roman"/>
        <family val="1"/>
      </rPr>
      <t xml:space="preserve"> [Line B (if no election), Otherwise Line C (if there was an elections)]</t>
    </r>
  </si>
  <si>
    <r>
      <rPr>
        <b/>
        <sz val="10.5"/>
        <rFont val="Times New Roman"/>
        <family val="1"/>
      </rPr>
      <t>Tax Rate Ceiling if No Voluntary Reductions were Taken in a Prior Even Numbered Year</t>
    </r>
    <r>
      <rPr>
        <sz val="10.5"/>
        <rFont val="Times New Roman"/>
        <family val="1"/>
      </rPr>
      <t xml:space="preserve"> </t>
    </r>
    <r>
      <rPr>
        <sz val="10"/>
        <rFont val="Times New Roman"/>
        <family val="1"/>
      </rPr>
      <t>(Lower of Line D or E)</t>
    </r>
  </si>
  <si>
    <r>
      <rPr>
        <b/>
        <sz val="10.5"/>
        <rFont val="Times New Roman"/>
        <family val="1"/>
      </rPr>
      <t>Current Year Rate  Computed</t>
    </r>
    <r>
      <rPr>
        <sz val="10.5"/>
        <rFont val="Times New Roman"/>
        <family val="1"/>
      </rPr>
      <t xml:space="preserve"> (Informational Form A, Line 22 below)</t>
    </r>
  </si>
  <si>
    <r>
      <rPr>
        <b/>
        <sz val="10.5"/>
        <rFont val="Times New Roman"/>
        <family val="1"/>
      </rPr>
      <t>Amount of Increase Authorized by Voters for Current Year</t>
    </r>
    <r>
      <rPr>
        <sz val="10.5"/>
        <rFont val="Times New Roman"/>
        <family val="1"/>
      </rPr>
      <t xml:space="preserve"> (Informational Form B, Line 16 below)</t>
    </r>
  </si>
  <si>
    <r>
      <rPr>
        <b/>
        <sz val="10.25"/>
        <rFont val="Times New Roman"/>
        <family val="1"/>
      </rPr>
      <t xml:space="preserve">Maximum Authorized Levy </t>
    </r>
    <r>
      <rPr>
        <sz val="8"/>
        <rFont val="Times New Roman"/>
        <family val="1"/>
      </rPr>
      <t>[Greater of Prior Year Line E or Current Year Line D (if there was an election), Otherwise Prior Year Line E]</t>
    </r>
  </si>
  <si>
    <r>
      <rPr>
        <b/>
        <sz val="10.5"/>
        <rFont val="Times New Roman"/>
        <family val="1"/>
      </rPr>
      <t xml:space="preserve">Maximum Prior Year Adjusted Revenue from State Assessed Property (before reductions). </t>
    </r>
    <r>
      <rPr>
        <sz val="10.5"/>
        <rFont val="Times New Roman"/>
        <family val="1"/>
      </rPr>
      <t>Provided by DESE</t>
    </r>
  </si>
  <si>
    <r>
      <t>Total Adjusted Prior Year Revenue</t>
    </r>
    <r>
      <rPr>
        <sz val="10.5"/>
        <rFont val="Times New Roman"/>
        <family val="1"/>
      </rPr>
      <t xml:space="preserve"> (Line 13 + Line 14)</t>
    </r>
  </si>
  <si>
    <r>
      <t>Estimated Current Year Revenue from State Assessed Property (before reductions)</t>
    </r>
    <r>
      <rPr>
        <sz val="10.5"/>
        <rFont val="Times New Roman"/>
        <family val="1"/>
      </rPr>
      <t xml:space="preserve"> estimated by school district</t>
    </r>
  </si>
  <si>
    <r>
      <t>Revenue Permitted from Existing Locally Assessed Property</t>
    </r>
    <r>
      <rPr>
        <sz val="10.5"/>
        <rFont val="Times New Roman"/>
        <family val="1"/>
      </rPr>
      <t xml:space="preserve"> (Line 18 - Line 19)</t>
    </r>
  </si>
  <si>
    <t xml:space="preserve">The governing body should hold a public hearing and adopt a resolution, a policy statement, or an ordinance justifying its action prior to setting and certifying its tax rate. </t>
  </si>
  <si>
    <r>
      <t>Percentage Increase in Adjusted Valuation</t>
    </r>
    <r>
      <rPr>
        <sz val="10.5"/>
        <rFont val="Times New Roman"/>
        <family val="1"/>
      </rPr>
      <t xml:space="preserve"> [(Form A, Line 4 - Line 8) / Line 8 x 100]</t>
    </r>
  </si>
  <si>
    <r>
      <t xml:space="preserve">Increase in Consumer Price Index </t>
    </r>
    <r>
      <rPr>
        <sz val="10.5"/>
        <rFont val="Times New Roman"/>
        <family val="1"/>
      </rPr>
      <t>as Certified by the State Tax Commission.</t>
    </r>
  </si>
  <si>
    <r>
      <t xml:space="preserve">Adjusted Prior Year Assessed Valuation </t>
    </r>
    <r>
      <rPr>
        <sz val="10.5"/>
        <rFont val="Times New Roman"/>
        <family val="1"/>
      </rPr>
      <t>(Form A, Line 8)</t>
    </r>
  </si>
  <si>
    <r>
      <t>(2013) Tax Rate Ceiling From Prior Year</t>
    </r>
    <r>
      <rPr>
        <sz val="10.5"/>
        <rFont val="Times New Roman"/>
        <family val="1"/>
      </rPr>
      <t xml:space="preserve"> (Informational Summary Page, Line A from above)</t>
    </r>
  </si>
  <si>
    <r>
      <t xml:space="preserve">Additional Reassessment Revenue Permitted </t>
    </r>
    <r>
      <rPr>
        <sz val="10.5"/>
        <rFont val="Times New Roman"/>
        <family val="1"/>
      </rPr>
      <t>(Line 15 x Line 16)</t>
    </r>
  </si>
  <si>
    <r>
      <t>Total Revenue Permitted in Current Year</t>
    </r>
    <r>
      <rPr>
        <sz val="10.5"/>
        <rFont val="Times New Roman"/>
        <family val="1"/>
      </rPr>
      <t xml:space="preserve"> from property that existed in both years. (Line 15 + Line 17)</t>
    </r>
  </si>
  <si>
    <r>
      <t xml:space="preserve">Adjusted Current Year Assessed Valuation </t>
    </r>
    <r>
      <rPr>
        <sz val="10.5"/>
        <rFont val="Times New Roman"/>
        <family val="1"/>
      </rPr>
      <t>(Form A, Line 4)</t>
    </r>
  </si>
  <si>
    <r>
      <rPr>
        <b/>
        <sz val="10.5"/>
        <rFont val="Times New Roman"/>
        <family val="1"/>
      </rPr>
      <t xml:space="preserve">Consumer Price Index (CPI) </t>
    </r>
    <r>
      <rPr>
        <sz val="10.5"/>
        <rFont val="Times New Roman"/>
        <family val="1"/>
      </rPr>
      <t>as Certified by the State Tax Commission.</t>
    </r>
  </si>
  <si>
    <t>(If an "Increase of" ballot, Line 6a + Line 7.  If an "Increase to" ballot, Line 6b)</t>
  </si>
  <si>
    <r>
      <t xml:space="preserve">Maximum Prior Year Adjusted Revenue </t>
    </r>
    <r>
      <rPr>
        <sz val="10.5"/>
        <rFont val="Times New Roman"/>
        <family val="1"/>
      </rPr>
      <t>from property that existed in both years. (Line 8 x Line 9 / 100)</t>
    </r>
  </si>
  <si>
    <r>
      <t xml:space="preserve">Permitted Revenue Growth for CPI </t>
    </r>
    <r>
      <rPr>
        <sz val="10.5"/>
        <rFont val="Times New Roman"/>
        <family val="1"/>
      </rPr>
      <t>(Line 10 x Line 11)</t>
    </r>
  </si>
  <si>
    <t>from property that existed in both years.   (Line 10 + Line 12)</t>
  </si>
  <si>
    <t>(If Line 8 &gt; Line 15, then Line 8, Otherwise, Line 15)</t>
  </si>
  <si>
    <t xml:space="preserve">    (i.e. Use January 2015 – December 2015 payments to complete the 2014 Form C).  Include the</t>
  </si>
  <si>
    <t xml:space="preserve">    (i.e. Use January 2016 - December 2016 payments to complete the 2014 Form C).</t>
  </si>
  <si>
    <t xml:space="preserve">          then revise the Prior Year tax rate form to re-calculate the Prior Year Tax Rate Ceiling.</t>
  </si>
  <si>
    <r>
      <t xml:space="preserve">Maximum Tax Rate Permitted by Article X, Section 22 and Section 137.073 RSMo. If No Voluntary Reduction was Taken  </t>
    </r>
    <r>
      <rPr>
        <sz val="10.5"/>
        <rFont val="Times New Roman"/>
        <family val="1"/>
      </rPr>
      <t>[(Line 20 / Line 21) x 100]</t>
    </r>
  </si>
  <si>
    <r>
      <t xml:space="preserve">Adjusted Voter Approved Increased Tax Rate </t>
    </r>
    <r>
      <rPr>
        <sz val="10.5"/>
        <rFont val="Times New Roman"/>
        <family val="1"/>
      </rPr>
      <t>(Line 13 / Line 14 x 100)</t>
    </r>
  </si>
  <si>
    <t>Information on this page takes into consideration any voluntary reduction(s) taken in previous even numbered year(s). If in an even numbered year, the political subdivision wishes to no longer us the lowered tax rate ceiling to calculated its tax rate, it can hold a public hearing and pass a resolution, a policy statement, or an ordinance justifying its action prior setting and certifying its tax rate. The information on the Informational Tax Rate Data page at the end of these forms provides the rate that would be allowed had there been no previous voluntary reduction(s) taken in an even numbered year(s).</t>
  </si>
  <si>
    <t xml:space="preserve">          Enter the revised Prior Year Tax Rate Ceiling on this year's Tax Rate Summary Page, Line A.</t>
  </si>
  <si>
    <t xml:space="preserve">Column 2 (Prior Year Tax Rate Summary Page, Line F) </t>
  </si>
  <si>
    <r>
      <t xml:space="preserve">Please complete Lines G - BB, sign this form, and return to the </t>
    </r>
    <r>
      <rPr>
        <b/>
        <u val="single"/>
        <sz val="11"/>
        <rFont val="Times New Roman"/>
        <family val="1"/>
      </rPr>
      <t>County Clerk(s)</t>
    </r>
    <r>
      <rPr>
        <b/>
        <sz val="11"/>
        <rFont val="Times New Roman"/>
        <family val="1"/>
      </rPr>
      <t xml:space="preserve"> for </t>
    </r>
  </si>
  <si>
    <t>final certification if this form agrees to the pro forma tax rate forms received from the State Auditor's on-line tax rate system.</t>
  </si>
  <si>
    <t>INFORMAL TAX RATE CALCULATOR FILE</t>
  </si>
  <si>
    <t>REVISED PRIOR YEAR QUESTIONNAIRE</t>
  </si>
  <si>
    <t>TAX RATE DATA ENTRY PAGE - PRIOR YEAR REVISION</t>
  </si>
  <si>
    <r>
      <t xml:space="preserve">Information gathered on this tab is used to calculate the Summary Page, Form A, Form B, Form C, &amp; Informational Data tabs. Data entered in Column 1 is used to calculate the Tax Rate Ceiling had no voluntary reductions been taken in a prior even numbered year (see the Informational Data tab for this calculation). </t>
    </r>
    <r>
      <rPr>
        <b/>
        <sz val="10"/>
        <rFont val="Times New Roman"/>
        <family val="1"/>
      </rPr>
      <t>The political subdivision must use Column 2 for setting its property tax rates (see the Summary Page and Form A for this calculation).</t>
    </r>
    <r>
      <rPr>
        <sz val="10"/>
        <rFont val="Times New Roman"/>
        <family val="1"/>
      </rPr>
      <t xml:space="preserve">The numbers in Column 2 may be different from Column 1 if a voluntary reduction was taken in a prior even numbered year. </t>
    </r>
  </si>
  <si>
    <t>Based on Prior Year      Tax Rate Ceiling as if      No Voluntary Reductions were taken in a Prior      Even Numbered Year</t>
  </si>
  <si>
    <r>
      <t>Column 1</t>
    </r>
    <r>
      <rPr>
        <sz val="12"/>
        <rFont val="Times New Roman"/>
        <family val="1"/>
      </rPr>
      <t xml:space="preserve">                                         </t>
    </r>
  </si>
  <si>
    <t>Column 2</t>
  </si>
  <si>
    <t xml:space="preserve">For Political Subdivision Use           in Calculating its           Tax Rate </t>
  </si>
  <si>
    <t>PRIOR YEAR REVISION</t>
  </si>
  <si>
    <t xml:space="preserve"> </t>
  </si>
  <si>
    <t>If this political subdivision levies a property tax rate partially or wholly in Clay County, Jackson County, St. Louis County or the City of St. Louis and any revisions are needed to the 2014 tax rate forms, please log onto the State Auditor's Tax Rate System and select the prior year revision option to make those changes. The prior year tax rate ceiling will be-recomputed, and will be presented on Line A of the 2015 tax rate summary page.</t>
  </si>
  <si>
    <t>Otherwise political subdivisions not partially or wholly in Clay County, Jackson County, St. Louis County or the City of St. Louis and any revisions are needed to the 2014 tax rate forms, please contact your county clerk(s) to have them log onto the State Auditor's Tax Rate System to revise the prior year information. The prior year tax rate ceiling will be-recomputed, and will be presented on Line A of the 2015 tax rate summary page.</t>
  </si>
  <si>
    <r>
      <t>Maximum Prior Year Revenue from State Assessed Property                           (before reductions).</t>
    </r>
    <r>
      <rPr>
        <sz val="11"/>
        <rFont val="Times New Roman"/>
        <family val="1"/>
      </rPr>
      <t xml:space="preserve">                                                                                                              Provided by the Department of Elementary &amp; Secondary Education.</t>
    </r>
  </si>
  <si>
    <t>Information on this page takes into consideration any voluntary reduction(s) taken in previous even numbered year(s). If in an even numbered year, the political subdivision wishes to no longer use the lowered tax rate ceiling to calculated its tax rate, it can hold a public hearing and pass a resolution, a policy statement, or an ordinance justifying its action prior setting and certifying its tax rate. The information on the Informational Tax Rate Data page at the end of these forms provides the rate that would be allowed had there been no previous voluntary reduction(s) taken in an even numbered year(s).</t>
  </si>
  <si>
    <t xml:space="preserve">REVISED PRIOR YEAR QUESTIONNAIRE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</si>
</sst>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0.0000%"/>
    <numFmt numFmtId="166" formatCode="#,##0.0000"/>
    <numFmt numFmtId="167" formatCode="0.0000"/>
    <numFmt numFmtId="168" formatCode="#,##0.0000_);[Red]\(#,##0.0000\)"/>
    <numFmt numFmtId="169" formatCode="#,##0.000000_);[Red]\(#,##0.000000\)"/>
    <numFmt numFmtId="170" formatCode="0.0000_);[Red]\(0.0000\)"/>
    <numFmt numFmtId="171" formatCode="mm/dd/yy"/>
    <numFmt numFmtId="172" formatCode="[&lt;=9999999]###\-####;\(###\)\ ###\-####"/>
    <numFmt numFmtId="173" formatCode="0_);\(0\)"/>
    <numFmt numFmtId="174" formatCode="mm/dd/yy;@"/>
  </numFmts>
  <fonts count="60">
    <font>
      <sz val="12"/>
      <name val="Times New Roman"/>
      <family val="0"/>
    </font>
    <font>
      <sz val="12"/>
      <color indexed="8"/>
      <name val="Times New Roman"/>
      <family val="2"/>
    </font>
    <font>
      <b/>
      <sz val="11"/>
      <name val="Times New Roman"/>
      <family val="1"/>
    </font>
    <font>
      <sz val="11"/>
      <name val="Times New Roman"/>
      <family val="1"/>
    </font>
    <font>
      <b/>
      <u val="single"/>
      <sz val="11"/>
      <name val="Times New Roman"/>
      <family val="1"/>
    </font>
    <font>
      <u val="double"/>
      <sz val="11"/>
      <name val="Times New Roman"/>
      <family val="1"/>
    </font>
    <font>
      <u val="single"/>
      <sz val="11"/>
      <name val="Times New Roman"/>
      <family val="1"/>
    </font>
    <font>
      <b/>
      <sz val="12"/>
      <name val="Times New Roman"/>
      <family val="1"/>
    </font>
    <font>
      <b/>
      <sz val="10"/>
      <name val="Times New Roman"/>
      <family val="1"/>
    </font>
    <font>
      <sz val="10"/>
      <name val="Times New Roman"/>
      <family val="1"/>
    </font>
    <font>
      <b/>
      <u val="single"/>
      <sz val="10"/>
      <name val="Times New Roman"/>
      <family val="1"/>
    </font>
    <font>
      <sz val="11.5"/>
      <name val="Times New Roman"/>
      <family val="1"/>
    </font>
    <font>
      <b/>
      <sz val="10.5"/>
      <name val="Times New Roman"/>
      <family val="1"/>
    </font>
    <font>
      <sz val="10.5"/>
      <name val="Times New Roman"/>
      <family val="1"/>
    </font>
    <font>
      <sz val="9"/>
      <name val="Times New Roman"/>
      <family val="1"/>
    </font>
    <font>
      <sz val="9.5"/>
      <name val="Times New Roman"/>
      <family val="1"/>
    </font>
    <font>
      <b/>
      <sz val="8"/>
      <name val="Times New Roman"/>
      <family val="1"/>
    </font>
    <font>
      <b/>
      <sz val="8"/>
      <name val="Tahoma"/>
      <family val="2"/>
    </font>
    <font>
      <sz val="8"/>
      <name val="Tahoma"/>
      <family val="2"/>
    </font>
    <font>
      <b/>
      <strike/>
      <sz val="10"/>
      <name val="Times New Roman"/>
      <family val="1"/>
    </font>
    <font>
      <u val="single"/>
      <sz val="8"/>
      <name val="Tahoma"/>
      <family val="2"/>
    </font>
    <font>
      <sz val="8"/>
      <name val="Times New Roman"/>
      <family val="1"/>
    </font>
    <font>
      <b/>
      <sz val="14"/>
      <name val="Times New Roman"/>
      <family val="1"/>
    </font>
    <font>
      <sz val="14"/>
      <name val="Times New Roman"/>
      <family val="1"/>
    </font>
    <font>
      <b/>
      <u val="single"/>
      <sz val="12"/>
      <name val="Times New Roman"/>
      <family val="1"/>
    </font>
    <font>
      <u val="single"/>
      <sz val="10"/>
      <name val="Times New Roman"/>
      <family val="1"/>
    </font>
    <font>
      <b/>
      <sz val="10.25"/>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border>
    <border>
      <left/>
      <right/>
      <top/>
      <bottom style="double"/>
    </border>
    <border>
      <left/>
      <right/>
      <top style="double"/>
      <bottom style="thin"/>
    </border>
    <border>
      <left/>
      <right/>
      <top/>
      <bottom style="dotted"/>
    </border>
    <border>
      <left/>
      <right/>
      <top style="dotted"/>
      <bottom/>
    </border>
    <border>
      <left/>
      <right/>
      <top style="double"/>
      <bottom/>
    </border>
    <border>
      <left style="thin"/>
      <right/>
      <top/>
      <bottom/>
    </border>
    <border>
      <left style="thin"/>
      <right/>
      <top/>
      <bottom style="thin"/>
    </border>
    <border>
      <left/>
      <right style="thin"/>
      <top/>
      <bottom style="thin"/>
    </border>
    <border>
      <left style="thin"/>
      <right/>
      <top style="thin"/>
      <bottom/>
    </border>
    <border>
      <left/>
      <right style="thin"/>
      <top style="thin"/>
      <bottom/>
    </border>
    <border>
      <left/>
      <right style="thin"/>
      <top/>
      <bottom/>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446">
    <xf numFmtId="0" fontId="0" fillId="0" borderId="0" xfId="0" applyAlignment="1">
      <alignment/>
    </xf>
    <xf numFmtId="49" fontId="9" fillId="33" borderId="10" xfId="0" applyNumberFormat="1" applyFont="1" applyFill="1" applyBorder="1" applyAlignment="1" applyProtection="1">
      <alignment/>
      <protection locked="0"/>
    </xf>
    <xf numFmtId="49" fontId="9" fillId="33" borderId="10" xfId="0" applyNumberFormat="1" applyFont="1" applyFill="1" applyBorder="1" applyAlignment="1" applyProtection="1">
      <alignment/>
      <protection locked="0"/>
    </xf>
    <xf numFmtId="49" fontId="9" fillId="33" borderId="11" xfId="0" applyNumberFormat="1" applyFont="1" applyFill="1" applyBorder="1" applyAlignment="1" applyProtection="1">
      <alignment/>
      <protection locked="0"/>
    </xf>
    <xf numFmtId="168" fontId="9" fillId="33" borderId="10" xfId="0" applyNumberFormat="1" applyFont="1" applyFill="1" applyBorder="1" applyAlignment="1" applyProtection="1">
      <alignment/>
      <protection locked="0"/>
    </xf>
    <xf numFmtId="38" fontId="9" fillId="33" borderId="10" xfId="0" applyNumberFormat="1" applyFont="1" applyFill="1" applyBorder="1" applyAlignment="1" applyProtection="1">
      <alignment/>
      <protection locked="0"/>
    </xf>
    <xf numFmtId="14" fontId="9" fillId="33" borderId="10" xfId="0" applyNumberFormat="1" applyFont="1" applyFill="1" applyBorder="1" applyAlignment="1" applyProtection="1">
      <alignment/>
      <protection locked="0"/>
    </xf>
    <xf numFmtId="164" fontId="9" fillId="33" borderId="10" xfId="0" applyNumberFormat="1" applyFont="1" applyFill="1" applyBorder="1" applyAlignment="1" applyProtection="1">
      <alignment horizontal="center"/>
      <protection locked="0"/>
    </xf>
    <xf numFmtId="0" fontId="9" fillId="33" borderId="10" xfId="0" applyFont="1" applyFill="1" applyBorder="1" applyAlignment="1" applyProtection="1">
      <alignment/>
      <protection locked="0"/>
    </xf>
    <xf numFmtId="168" fontId="3" fillId="33" borderId="10" xfId="0" applyNumberFormat="1" applyFont="1" applyFill="1" applyBorder="1" applyAlignment="1" applyProtection="1">
      <alignment/>
      <protection locked="0"/>
    </xf>
    <xf numFmtId="171" fontId="9" fillId="33" borderId="10" xfId="0" applyNumberFormat="1" applyFont="1" applyFill="1" applyBorder="1" applyAlignment="1" applyProtection="1">
      <alignment horizontal="center"/>
      <protection locked="0"/>
    </xf>
    <xf numFmtId="172" fontId="9" fillId="33" borderId="10" xfId="0" applyNumberFormat="1" applyFont="1" applyFill="1" applyBorder="1" applyAlignment="1" applyProtection="1">
      <alignment horizontal="center"/>
      <protection locked="0"/>
    </xf>
    <xf numFmtId="0" fontId="9" fillId="34" borderId="0" xfId="0" applyFont="1" applyFill="1" applyAlignment="1">
      <alignment horizontal="centerContinuous"/>
    </xf>
    <xf numFmtId="0" fontId="9" fillId="34" borderId="0" xfId="0" applyFont="1" applyFill="1" applyAlignment="1">
      <alignment/>
    </xf>
    <xf numFmtId="0" fontId="8" fillId="34" borderId="0" xfId="0" applyFont="1" applyFill="1" applyAlignment="1">
      <alignment horizontal="left"/>
    </xf>
    <xf numFmtId="0" fontId="8" fillId="34" borderId="0" xfId="0" applyFont="1" applyFill="1" applyAlignment="1">
      <alignment horizontal="left" indent="1"/>
    </xf>
    <xf numFmtId="0" fontId="9" fillId="34" borderId="0" xfId="0" applyFont="1" applyFill="1" applyBorder="1" applyAlignment="1">
      <alignment/>
    </xf>
    <xf numFmtId="0" fontId="8" fillId="34" borderId="0" xfId="0" applyFont="1" applyFill="1" applyAlignment="1">
      <alignment horizontal="right"/>
    </xf>
    <xf numFmtId="0" fontId="9" fillId="34" borderId="0" xfId="0" applyFont="1" applyFill="1" applyBorder="1" applyAlignment="1">
      <alignment horizontal="center"/>
    </xf>
    <xf numFmtId="0" fontId="8" fillId="34" borderId="0" xfId="0" applyFont="1" applyFill="1" applyBorder="1" applyAlignment="1">
      <alignment/>
    </xf>
    <xf numFmtId="0" fontId="8" fillId="34" borderId="0" xfId="0" applyFont="1" applyFill="1" applyAlignment="1">
      <alignment horizontal="center"/>
    </xf>
    <xf numFmtId="0" fontId="9" fillId="34" borderId="0" xfId="0" applyFont="1" applyFill="1" applyBorder="1" applyAlignment="1">
      <alignment horizontal="left" vertical="top"/>
    </xf>
    <xf numFmtId="0" fontId="0" fillId="34" borderId="0" xfId="0" applyFill="1" applyAlignment="1">
      <alignment horizontal="centerContinuous" vertical="top"/>
    </xf>
    <xf numFmtId="0" fontId="9" fillId="34" borderId="10" xfId="0" applyFont="1" applyFill="1" applyBorder="1" applyAlignment="1">
      <alignment horizontal="left" vertical="top"/>
    </xf>
    <xf numFmtId="0" fontId="0" fillId="34" borderId="10" xfId="0" applyFill="1" applyBorder="1" applyAlignment="1">
      <alignment horizontal="centerContinuous" vertical="top"/>
    </xf>
    <xf numFmtId="0" fontId="8" fillId="34" borderId="0" xfId="0" applyFont="1" applyFill="1" applyBorder="1" applyAlignment="1">
      <alignment/>
    </xf>
    <xf numFmtId="0" fontId="8" fillId="34" borderId="0" xfId="0" applyFont="1" applyFill="1" applyBorder="1" applyAlignment="1">
      <alignment horizontal="left" indent="7"/>
    </xf>
    <xf numFmtId="0" fontId="8" fillId="34" borderId="0" xfId="0" applyFont="1" applyFill="1" applyAlignment="1">
      <alignment/>
    </xf>
    <xf numFmtId="3" fontId="9" fillId="34" borderId="0" xfId="0" applyNumberFormat="1" applyFont="1" applyFill="1" applyBorder="1" applyAlignment="1">
      <alignment/>
    </xf>
    <xf numFmtId="3" fontId="9" fillId="34" borderId="0" xfId="0" applyNumberFormat="1" applyFont="1" applyFill="1" applyAlignment="1">
      <alignment/>
    </xf>
    <xf numFmtId="0" fontId="9" fillId="34" borderId="0" xfId="0" applyFont="1" applyFill="1" applyAlignment="1">
      <alignment horizontal="left"/>
    </xf>
    <xf numFmtId="0" fontId="9" fillId="34" borderId="0" xfId="0" applyFont="1" applyFill="1" applyAlignment="1">
      <alignment/>
    </xf>
    <xf numFmtId="3" fontId="9" fillId="34" borderId="0" xfId="0" applyNumberFormat="1" applyFont="1" applyFill="1" applyBorder="1" applyAlignment="1">
      <alignment horizontal="center"/>
    </xf>
    <xf numFmtId="167" fontId="9" fillId="34" borderId="0" xfId="0" applyNumberFormat="1" applyFont="1" applyFill="1" applyBorder="1" applyAlignment="1">
      <alignment horizontal="center"/>
    </xf>
    <xf numFmtId="0" fontId="8" fillId="34" borderId="12" xfId="0" applyFont="1" applyFill="1" applyBorder="1" applyAlignment="1">
      <alignment/>
    </xf>
    <xf numFmtId="0" fontId="9" fillId="34" borderId="12" xfId="0" applyFont="1" applyFill="1" applyBorder="1" applyAlignment="1">
      <alignment/>
    </xf>
    <xf numFmtId="0" fontId="8" fillId="34" borderId="11" xfId="0" applyFont="1" applyFill="1" applyBorder="1" applyAlignment="1">
      <alignment horizontal="center"/>
    </xf>
    <xf numFmtId="0" fontId="8" fillId="34" borderId="12" xfId="0" applyFont="1" applyFill="1" applyBorder="1" applyAlignment="1">
      <alignment horizontal="center"/>
    </xf>
    <xf numFmtId="38" fontId="9" fillId="34" borderId="0" xfId="0" applyNumberFormat="1" applyFont="1" applyFill="1" applyBorder="1" applyAlignment="1">
      <alignment/>
    </xf>
    <xf numFmtId="38" fontId="9" fillId="34" borderId="10" xfId="0" applyNumberFormat="1" applyFont="1" applyFill="1" applyBorder="1" applyAlignment="1">
      <alignment horizontal="center"/>
    </xf>
    <xf numFmtId="38" fontId="9" fillId="34" borderId="0" xfId="0" applyNumberFormat="1" applyFont="1" applyFill="1" applyAlignment="1">
      <alignment/>
    </xf>
    <xf numFmtId="0" fontId="9" fillId="34" borderId="10" xfId="0" applyFont="1" applyFill="1" applyBorder="1" applyAlignment="1">
      <alignment horizontal="left" indent="2"/>
    </xf>
    <xf numFmtId="0" fontId="9" fillId="34" borderId="10" xfId="0" applyFont="1" applyFill="1" applyBorder="1" applyAlignment="1">
      <alignment/>
    </xf>
    <xf numFmtId="0" fontId="9" fillId="34" borderId="0" xfId="0" applyFont="1" applyFill="1" applyBorder="1" applyAlignment="1">
      <alignment horizontal="left"/>
    </xf>
    <xf numFmtId="0" fontId="9" fillId="34" borderId="0" xfId="0" applyFont="1" applyFill="1" applyAlignment="1">
      <alignment horizontal="center"/>
    </xf>
    <xf numFmtId="0" fontId="9" fillId="34" borderId="0" xfId="0" applyFont="1" applyFill="1" applyAlignment="1">
      <alignment horizontal="left" indent="3"/>
    </xf>
    <xf numFmtId="168" fontId="9" fillId="34" borderId="0" xfId="0" applyNumberFormat="1" applyFont="1" applyFill="1" applyAlignment="1">
      <alignment/>
    </xf>
    <xf numFmtId="38" fontId="9" fillId="34" borderId="0" xfId="0" applyNumberFormat="1" applyFont="1" applyFill="1" applyBorder="1" applyAlignment="1">
      <alignment horizontal="left"/>
    </xf>
    <xf numFmtId="38" fontId="9" fillId="34" borderId="10" xfId="0" applyNumberFormat="1" applyFont="1" applyFill="1" applyBorder="1" applyAlignment="1">
      <alignment/>
    </xf>
    <xf numFmtId="0" fontId="10" fillId="34" borderId="0" xfId="0" applyFont="1" applyFill="1" applyBorder="1" applyAlignment="1">
      <alignment/>
    </xf>
    <xf numFmtId="0" fontId="8" fillId="34" borderId="0" xfId="0" applyFont="1" applyFill="1" applyBorder="1" applyAlignment="1">
      <alignment horizontal="center"/>
    </xf>
    <xf numFmtId="14" fontId="9" fillId="34" borderId="0" xfId="0" applyNumberFormat="1" applyFont="1" applyFill="1" applyAlignment="1">
      <alignment/>
    </xf>
    <xf numFmtId="0" fontId="8" fillId="34" borderId="0" xfId="0" applyFont="1" applyFill="1" applyAlignment="1">
      <alignment/>
    </xf>
    <xf numFmtId="14" fontId="8" fillId="34" borderId="0" xfId="0" applyNumberFormat="1" applyFont="1" applyFill="1" applyAlignment="1">
      <alignment/>
    </xf>
    <xf numFmtId="0" fontId="3" fillId="34" borderId="0" xfId="0" applyFont="1" applyFill="1" applyAlignment="1" applyProtection="1">
      <alignment/>
      <protection/>
    </xf>
    <xf numFmtId="0" fontId="3" fillId="34" borderId="0" xfId="0" applyFont="1" applyFill="1" applyBorder="1" applyAlignment="1" applyProtection="1">
      <alignment/>
      <protection/>
    </xf>
    <xf numFmtId="167" fontId="3" fillId="34" borderId="0" xfId="0" applyNumberFormat="1" applyFont="1" applyFill="1" applyAlignment="1" applyProtection="1">
      <alignment/>
      <protection/>
    </xf>
    <xf numFmtId="0" fontId="9" fillId="34" borderId="0" xfId="0" applyFont="1" applyFill="1" applyBorder="1" applyAlignment="1" applyProtection="1">
      <alignment/>
      <protection/>
    </xf>
    <xf numFmtId="3" fontId="9" fillId="34" borderId="0" xfId="0" applyNumberFormat="1" applyFont="1" applyFill="1" applyBorder="1" applyAlignment="1" applyProtection="1">
      <alignment/>
      <protection/>
    </xf>
    <xf numFmtId="3" fontId="9" fillId="34" borderId="0" xfId="0" applyNumberFormat="1" applyFont="1" applyFill="1" applyBorder="1" applyAlignment="1" applyProtection="1">
      <alignment horizontal="center"/>
      <protection/>
    </xf>
    <xf numFmtId="0" fontId="9" fillId="34" borderId="0" xfId="0" applyFont="1" applyFill="1" applyAlignment="1" applyProtection="1">
      <alignment/>
      <protection/>
    </xf>
    <xf numFmtId="1" fontId="9" fillId="33" borderId="10" xfId="0" applyNumberFormat="1" applyFont="1" applyFill="1" applyBorder="1" applyAlignment="1" applyProtection="1">
      <alignment/>
      <protection locked="0"/>
    </xf>
    <xf numFmtId="0" fontId="12" fillId="34" borderId="0" xfId="0" applyFont="1" applyFill="1" applyAlignment="1" applyProtection="1">
      <alignment horizontal="right"/>
      <protection hidden="1"/>
    </xf>
    <xf numFmtId="0" fontId="12" fillId="34" borderId="13" xfId="0" applyFont="1" applyFill="1" applyBorder="1" applyAlignment="1" applyProtection="1">
      <alignment/>
      <protection hidden="1"/>
    </xf>
    <xf numFmtId="0" fontId="3" fillId="34" borderId="0" xfId="0" applyFont="1" applyFill="1" applyAlignment="1" applyProtection="1">
      <alignment/>
      <protection hidden="1"/>
    </xf>
    <xf numFmtId="3" fontId="3" fillId="34" borderId="14" xfId="0" applyNumberFormat="1" applyFont="1" applyFill="1" applyBorder="1" applyAlignment="1" applyProtection="1">
      <alignment horizontal="center"/>
      <protection hidden="1"/>
    </xf>
    <xf numFmtId="0" fontId="3" fillId="34" borderId="0" xfId="0" applyFont="1" applyFill="1" applyBorder="1" applyAlignment="1" applyProtection="1">
      <alignment/>
      <protection hidden="1"/>
    </xf>
    <xf numFmtId="0" fontId="3" fillId="34" borderId="0" xfId="0" applyFont="1" applyFill="1" applyAlignment="1" applyProtection="1">
      <alignment horizontal="centerContinuous"/>
      <protection hidden="1"/>
    </xf>
    <xf numFmtId="167" fontId="3" fillId="34" borderId="0" xfId="0" applyNumberFormat="1" applyFont="1" applyFill="1" applyAlignment="1" applyProtection="1">
      <alignment horizontal="centerContinuous"/>
      <protection hidden="1"/>
    </xf>
    <xf numFmtId="0" fontId="3" fillId="34" borderId="15" xfId="0" applyFont="1" applyFill="1" applyBorder="1" applyAlignment="1" applyProtection="1">
      <alignment/>
      <protection hidden="1"/>
    </xf>
    <xf numFmtId="0" fontId="3" fillId="34" borderId="0" xfId="0" applyFont="1" applyFill="1" applyAlignment="1" applyProtection="1">
      <alignment/>
      <protection hidden="1"/>
    </xf>
    <xf numFmtId="0" fontId="2" fillId="34" borderId="0" xfId="0" applyFont="1" applyFill="1" applyAlignment="1" applyProtection="1">
      <alignment horizontal="right"/>
      <protection hidden="1"/>
    </xf>
    <xf numFmtId="0" fontId="3" fillId="34" borderId="0" xfId="0" applyFont="1" applyFill="1" applyAlignment="1" applyProtection="1">
      <alignment horizontal="right"/>
      <protection hidden="1"/>
    </xf>
    <xf numFmtId="0" fontId="3" fillId="34" borderId="0" xfId="0" applyFont="1" applyFill="1" applyAlignment="1" applyProtection="1">
      <alignment wrapText="1"/>
      <protection hidden="1"/>
    </xf>
    <xf numFmtId="168" fontId="3" fillId="34" borderId="0" xfId="0" applyNumberFormat="1" applyFont="1" applyFill="1" applyAlignment="1" applyProtection="1">
      <alignment horizontal="center"/>
      <protection hidden="1"/>
    </xf>
    <xf numFmtId="167" fontId="3" fillId="34" borderId="0" xfId="0" applyNumberFormat="1" applyFont="1" applyFill="1" applyAlignment="1" applyProtection="1">
      <alignment/>
      <protection hidden="1"/>
    </xf>
    <xf numFmtId="168" fontId="3" fillId="34" borderId="10" xfId="0" applyNumberFormat="1" applyFont="1" applyFill="1" applyBorder="1" applyAlignment="1" applyProtection="1">
      <alignment horizontal="center"/>
      <protection hidden="1"/>
    </xf>
    <xf numFmtId="0" fontId="2" fillId="34" borderId="0" xfId="0" applyFont="1" applyFill="1" applyAlignment="1" applyProtection="1">
      <alignment/>
      <protection hidden="1"/>
    </xf>
    <xf numFmtId="0" fontId="3" fillId="34" borderId="0" xfId="0" applyFont="1" applyFill="1" applyAlignment="1" applyProtection="1">
      <alignment horizontal="left" vertical="top"/>
      <protection hidden="1"/>
    </xf>
    <xf numFmtId="14" fontId="3" fillId="34" borderId="10" xfId="0" applyNumberFormat="1" applyFont="1" applyFill="1" applyBorder="1" applyAlignment="1" applyProtection="1">
      <alignment horizontal="center" vertical="top"/>
      <protection hidden="1"/>
    </xf>
    <xf numFmtId="0" fontId="2" fillId="34" borderId="0" xfId="0" applyFont="1" applyFill="1" applyAlignment="1" applyProtection="1">
      <alignment/>
      <protection hidden="1"/>
    </xf>
    <xf numFmtId="0" fontId="13" fillId="34" borderId="0" xfId="0" applyFont="1" applyFill="1" applyAlignment="1" applyProtection="1">
      <alignment/>
      <protection hidden="1"/>
    </xf>
    <xf numFmtId="168" fontId="3" fillId="34" borderId="13" xfId="0" applyNumberFormat="1" applyFont="1" applyFill="1" applyBorder="1" applyAlignment="1" applyProtection="1">
      <alignment horizontal="center"/>
      <protection hidden="1"/>
    </xf>
    <xf numFmtId="0" fontId="0" fillId="34" borderId="0" xfId="0" applyFill="1" applyAlignment="1" applyProtection="1">
      <alignment/>
      <protection hidden="1"/>
    </xf>
    <xf numFmtId="0" fontId="0" fillId="0" borderId="0" xfId="0" applyAlignment="1" applyProtection="1">
      <alignment/>
      <protection hidden="1"/>
    </xf>
    <xf numFmtId="0" fontId="4" fillId="34" borderId="0" xfId="0" applyFont="1" applyFill="1" applyBorder="1" applyAlignment="1" applyProtection="1">
      <alignment/>
      <protection hidden="1"/>
    </xf>
    <xf numFmtId="167" fontId="3" fillId="34" borderId="0" xfId="0" applyNumberFormat="1" applyFont="1" applyFill="1" applyBorder="1" applyAlignment="1" applyProtection="1">
      <alignment/>
      <protection hidden="1"/>
    </xf>
    <xf numFmtId="0" fontId="3" fillId="34" borderId="0" xfId="0" applyFont="1" applyFill="1" applyAlignment="1" applyProtection="1">
      <alignment horizontal="left"/>
      <protection hidden="1"/>
    </xf>
    <xf numFmtId="0" fontId="3" fillId="34" borderId="0" xfId="0" applyFont="1" applyFill="1" applyBorder="1" applyAlignment="1" applyProtection="1">
      <alignment/>
      <protection hidden="1"/>
    </xf>
    <xf numFmtId="167" fontId="3" fillId="34" borderId="0" xfId="0" applyNumberFormat="1" applyFont="1" applyFill="1" applyAlignment="1" applyProtection="1">
      <alignment/>
      <protection hidden="1"/>
    </xf>
    <xf numFmtId="0" fontId="3" fillId="34" borderId="0" xfId="0" applyFont="1" applyFill="1" applyAlignment="1" applyProtection="1">
      <alignment horizontal="center"/>
      <protection hidden="1"/>
    </xf>
    <xf numFmtId="0" fontId="3" fillId="34" borderId="0" xfId="0" applyFont="1" applyFill="1" applyBorder="1" applyAlignment="1" applyProtection="1">
      <alignment horizontal="center"/>
      <protection hidden="1"/>
    </xf>
    <xf numFmtId="0" fontId="3" fillId="34" borderId="0" xfId="0" applyFont="1" applyFill="1" applyBorder="1" applyAlignment="1" applyProtection="1">
      <alignment horizontal="centerContinuous"/>
      <protection hidden="1"/>
    </xf>
    <xf numFmtId="167" fontId="3" fillId="34" borderId="0" xfId="0" applyNumberFormat="1" applyFont="1" applyFill="1" applyBorder="1" applyAlignment="1" applyProtection="1">
      <alignment horizontal="centerContinuous"/>
      <protection hidden="1"/>
    </xf>
    <xf numFmtId="0" fontId="3" fillId="34" borderId="16" xfId="0" applyFont="1" applyFill="1" applyBorder="1" applyAlignment="1" applyProtection="1">
      <alignment/>
      <protection hidden="1"/>
    </xf>
    <xf numFmtId="167" fontId="3" fillId="34" borderId="16" xfId="0" applyNumberFormat="1" applyFont="1" applyFill="1" applyBorder="1" applyAlignment="1" applyProtection="1">
      <alignment horizontal="centerContinuous"/>
      <protection hidden="1"/>
    </xf>
    <xf numFmtId="0" fontId="3" fillId="34" borderId="16" xfId="0" applyFont="1" applyFill="1" applyBorder="1" applyAlignment="1" applyProtection="1">
      <alignment horizontal="centerContinuous"/>
      <protection hidden="1"/>
    </xf>
    <xf numFmtId="0" fontId="2" fillId="0" borderId="0" xfId="0" applyFont="1" applyAlignment="1" applyProtection="1">
      <alignment horizontal="centerContinuous"/>
      <protection/>
    </xf>
    <xf numFmtId="49" fontId="12" fillId="34" borderId="0" xfId="0" applyNumberFormat="1" applyFont="1" applyFill="1" applyAlignment="1" applyProtection="1">
      <alignment/>
      <protection hidden="1"/>
    </xf>
    <xf numFmtId="0" fontId="12" fillId="34" borderId="0" xfId="0" applyFont="1" applyFill="1" applyAlignment="1" applyProtection="1">
      <alignment/>
      <protection hidden="1"/>
    </xf>
    <xf numFmtId="0" fontId="12" fillId="34" borderId="0" xfId="0" applyFont="1" applyFill="1" applyAlignment="1" applyProtection="1">
      <alignment horizontal="center"/>
      <protection hidden="1"/>
    </xf>
    <xf numFmtId="3" fontId="12" fillId="34" borderId="0" xfId="0" applyNumberFormat="1" applyFont="1" applyFill="1" applyAlignment="1" applyProtection="1">
      <alignment/>
      <protection hidden="1"/>
    </xf>
    <xf numFmtId="0" fontId="12" fillId="34" borderId="13" xfId="0" applyFont="1" applyFill="1" applyBorder="1" applyAlignment="1" applyProtection="1">
      <alignment horizontal="left"/>
      <protection hidden="1"/>
    </xf>
    <xf numFmtId="0" fontId="13" fillId="34" borderId="13" xfId="0" applyFont="1" applyFill="1" applyBorder="1" applyAlignment="1" applyProtection="1">
      <alignment horizontal="center" wrapText="1"/>
      <protection hidden="1"/>
    </xf>
    <xf numFmtId="167" fontId="3" fillId="34" borderId="10" xfId="0" applyNumberFormat="1" applyFont="1" applyFill="1" applyBorder="1" applyAlignment="1" applyProtection="1">
      <alignment horizontal="centerContinuous"/>
      <protection hidden="1"/>
    </xf>
    <xf numFmtId="0" fontId="3" fillId="34" borderId="14" xfId="0" applyFont="1" applyFill="1" applyBorder="1" applyAlignment="1" applyProtection="1">
      <alignment horizontal="centerContinuous"/>
      <protection hidden="1"/>
    </xf>
    <xf numFmtId="49" fontId="3" fillId="34" borderId="0" xfId="0" applyNumberFormat="1" applyFont="1" applyFill="1" applyAlignment="1" applyProtection="1">
      <alignment horizontal="centerContinuous"/>
      <protection hidden="1"/>
    </xf>
    <xf numFmtId="49" fontId="2" fillId="34" borderId="15" xfId="0" applyNumberFormat="1" applyFont="1" applyFill="1" applyBorder="1" applyAlignment="1" applyProtection="1">
      <alignment/>
      <protection hidden="1"/>
    </xf>
    <xf numFmtId="0" fontId="3" fillId="34" borderId="15" xfId="0" applyFont="1" applyFill="1" applyBorder="1" applyAlignment="1" applyProtection="1">
      <alignment horizontal="center"/>
      <protection hidden="1"/>
    </xf>
    <xf numFmtId="3" fontId="3" fillId="34" borderId="15" xfId="0" applyNumberFormat="1" applyFont="1" applyFill="1" applyBorder="1" applyAlignment="1" applyProtection="1">
      <alignment/>
      <protection hidden="1"/>
    </xf>
    <xf numFmtId="49" fontId="2" fillId="34" borderId="0" xfId="0" applyNumberFormat="1" applyFont="1" applyFill="1" applyBorder="1" applyAlignment="1" applyProtection="1">
      <alignment/>
      <protection hidden="1"/>
    </xf>
    <xf numFmtId="3" fontId="3" fillId="34" borderId="0" xfId="0" applyNumberFormat="1" applyFont="1" applyFill="1" applyBorder="1" applyAlignment="1" applyProtection="1">
      <alignment/>
      <protection hidden="1"/>
    </xf>
    <xf numFmtId="49" fontId="3" fillId="34" borderId="0" xfId="0" applyNumberFormat="1" applyFont="1" applyFill="1" applyAlignment="1" applyProtection="1">
      <alignment horizontal="right"/>
      <protection hidden="1"/>
    </xf>
    <xf numFmtId="49" fontId="3" fillId="34" borderId="0" xfId="0" applyNumberFormat="1" applyFont="1" applyFill="1" applyAlignment="1" applyProtection="1">
      <alignment horizontal="left"/>
      <protection hidden="1"/>
    </xf>
    <xf numFmtId="3" fontId="3" fillId="34" borderId="0" xfId="0" applyNumberFormat="1" applyFont="1" applyFill="1" applyAlignment="1" applyProtection="1">
      <alignment/>
      <protection hidden="1"/>
    </xf>
    <xf numFmtId="49" fontId="3" fillId="34" borderId="0" xfId="0" applyNumberFormat="1" applyFont="1" applyFill="1" applyAlignment="1" applyProtection="1">
      <alignment/>
      <protection hidden="1"/>
    </xf>
    <xf numFmtId="0" fontId="7" fillId="34" borderId="0" xfId="0" applyFont="1" applyFill="1" applyAlignment="1" applyProtection="1">
      <alignment/>
      <protection hidden="1"/>
    </xf>
    <xf numFmtId="3" fontId="3" fillId="34" borderId="10" xfId="0" applyNumberFormat="1" applyFont="1" applyFill="1" applyBorder="1" applyAlignment="1" applyProtection="1">
      <alignment horizontal="right"/>
      <protection hidden="1"/>
    </xf>
    <xf numFmtId="38" fontId="3" fillId="34" borderId="0" xfId="0" applyNumberFormat="1" applyFont="1" applyFill="1" applyAlignment="1" applyProtection="1">
      <alignment/>
      <protection hidden="1"/>
    </xf>
    <xf numFmtId="38" fontId="3" fillId="34" borderId="0" xfId="0" applyNumberFormat="1" applyFont="1" applyFill="1" applyBorder="1" applyAlignment="1" applyProtection="1">
      <alignment horizontal="center"/>
      <protection hidden="1"/>
    </xf>
    <xf numFmtId="3" fontId="3" fillId="34" borderId="10" xfId="0" applyNumberFormat="1" applyFont="1" applyFill="1" applyBorder="1" applyAlignment="1" applyProtection="1">
      <alignment/>
      <protection hidden="1"/>
    </xf>
    <xf numFmtId="38" fontId="3" fillId="34" borderId="0" xfId="0" applyNumberFormat="1" applyFont="1" applyFill="1" applyAlignment="1" applyProtection="1">
      <alignment horizontal="center"/>
      <protection hidden="1"/>
    </xf>
    <xf numFmtId="38" fontId="3" fillId="34" borderId="0" xfId="0" applyNumberFormat="1" applyFont="1" applyFill="1" applyBorder="1" applyAlignment="1" applyProtection="1">
      <alignment/>
      <protection hidden="1"/>
    </xf>
    <xf numFmtId="0" fontId="2" fillId="34" borderId="0" xfId="0" applyFont="1" applyFill="1" applyAlignment="1" applyProtection="1">
      <alignment horizontal="centerContinuous"/>
      <protection hidden="1"/>
    </xf>
    <xf numFmtId="38" fontId="3" fillId="34" borderId="0" xfId="0" applyNumberFormat="1" applyFont="1" applyFill="1" applyAlignment="1" applyProtection="1">
      <alignment horizontal="centerContinuous"/>
      <protection hidden="1"/>
    </xf>
    <xf numFmtId="38" fontId="3" fillId="34" borderId="13" xfId="0" applyNumberFormat="1" applyFont="1" applyFill="1" applyBorder="1" applyAlignment="1" applyProtection="1">
      <alignment/>
      <protection hidden="1"/>
    </xf>
    <xf numFmtId="0" fontId="6" fillId="34" borderId="0" xfId="0" applyFont="1" applyFill="1" applyAlignment="1" applyProtection="1">
      <alignment/>
      <protection hidden="1"/>
    </xf>
    <xf numFmtId="49" fontId="2" fillId="34" borderId="0" xfId="0" applyNumberFormat="1" applyFont="1" applyFill="1" applyAlignment="1" applyProtection="1">
      <alignment/>
      <protection hidden="1"/>
    </xf>
    <xf numFmtId="38" fontId="3" fillId="34" borderId="10" xfId="0" applyNumberFormat="1" applyFont="1" applyFill="1" applyBorder="1" applyAlignment="1" applyProtection="1">
      <alignment/>
      <protection hidden="1"/>
    </xf>
    <xf numFmtId="165" fontId="3" fillId="34" borderId="10" xfId="57" applyNumberFormat="1" applyFont="1" applyFill="1" applyBorder="1" applyAlignment="1" applyProtection="1">
      <alignment horizontal="right"/>
      <protection hidden="1"/>
    </xf>
    <xf numFmtId="3" fontId="3" fillId="34" borderId="0" xfId="0" applyNumberFormat="1" applyFont="1" applyFill="1" applyAlignment="1" applyProtection="1">
      <alignment/>
      <protection hidden="1"/>
    </xf>
    <xf numFmtId="168" fontId="3" fillId="34" borderId="10" xfId="0" applyNumberFormat="1" applyFont="1" applyFill="1" applyBorder="1" applyAlignment="1" applyProtection="1">
      <alignment/>
      <protection hidden="1"/>
    </xf>
    <xf numFmtId="165" fontId="3" fillId="34" borderId="10" xfId="57" applyNumberFormat="1" applyFont="1" applyFill="1" applyBorder="1" applyAlignment="1" applyProtection="1">
      <alignment/>
      <protection hidden="1"/>
    </xf>
    <xf numFmtId="3" fontId="3" fillId="34" borderId="10" xfId="0" applyNumberFormat="1" applyFont="1" applyFill="1" applyBorder="1" applyAlignment="1" applyProtection="1">
      <alignment/>
      <protection hidden="1"/>
    </xf>
    <xf numFmtId="0" fontId="3" fillId="34" borderId="0" xfId="0" applyFont="1" applyFill="1" applyAlignment="1" applyProtection="1">
      <alignment vertical="top"/>
      <protection hidden="1"/>
    </xf>
    <xf numFmtId="0" fontId="2" fillId="34" borderId="0" xfId="0" applyFont="1" applyFill="1" applyAlignment="1" applyProtection="1">
      <alignment vertical="top"/>
      <protection hidden="1"/>
    </xf>
    <xf numFmtId="49" fontId="12" fillId="34" borderId="13" xfId="0" applyNumberFormat="1" applyFont="1" applyFill="1" applyBorder="1" applyAlignment="1" applyProtection="1">
      <alignment/>
      <protection hidden="1"/>
    </xf>
    <xf numFmtId="0" fontId="3" fillId="34" borderId="10" xfId="0" applyFont="1" applyFill="1" applyBorder="1" applyAlignment="1" applyProtection="1">
      <alignment horizontal="centerContinuous"/>
      <protection hidden="1"/>
    </xf>
    <xf numFmtId="3" fontId="3" fillId="34" borderId="14" xfId="0" applyNumberFormat="1" applyFont="1" applyFill="1" applyBorder="1" applyAlignment="1" applyProtection="1">
      <alignment horizontal="centerContinuous"/>
      <protection hidden="1"/>
    </xf>
    <xf numFmtId="0" fontId="3" fillId="34" borderId="17" xfId="0" applyFont="1" applyFill="1" applyBorder="1" applyAlignment="1" applyProtection="1">
      <alignment horizontal="centerContinuous"/>
      <protection hidden="1"/>
    </xf>
    <xf numFmtId="49" fontId="3" fillId="34" borderId="0" xfId="0" applyNumberFormat="1" applyFont="1" applyFill="1" applyBorder="1" applyAlignment="1" applyProtection="1">
      <alignment/>
      <protection hidden="1"/>
    </xf>
    <xf numFmtId="0" fontId="2" fillId="34" borderId="0" xfId="0" applyFont="1" applyFill="1" applyBorder="1" applyAlignment="1" applyProtection="1">
      <alignment horizontal="right"/>
      <protection hidden="1"/>
    </xf>
    <xf numFmtId="49" fontId="3" fillId="34" borderId="0" xfId="0" applyNumberFormat="1" applyFont="1" applyFill="1" applyAlignment="1" applyProtection="1" quotePrefix="1">
      <alignment horizontal="right"/>
      <protection hidden="1"/>
    </xf>
    <xf numFmtId="0" fontId="3" fillId="34" borderId="0" xfId="0" applyFont="1" applyFill="1" applyAlignment="1" applyProtection="1">
      <alignment/>
      <protection hidden="1"/>
    </xf>
    <xf numFmtId="0" fontId="3" fillId="34" borderId="0" xfId="0" applyFont="1" applyFill="1" applyAlignment="1" applyProtection="1" quotePrefix="1">
      <alignment horizontal="right"/>
      <protection hidden="1"/>
    </xf>
    <xf numFmtId="168" fontId="3" fillId="34" borderId="13" xfId="0" applyNumberFormat="1" applyFont="1" applyFill="1" applyBorder="1" applyAlignment="1" applyProtection="1">
      <alignment/>
      <protection hidden="1"/>
    </xf>
    <xf numFmtId="0" fontId="5" fillId="34" borderId="0" xfId="0" applyFont="1" applyFill="1" applyAlignment="1" applyProtection="1">
      <alignment horizontal="left" indent="3"/>
      <protection hidden="1"/>
    </xf>
    <xf numFmtId="168" fontId="3" fillId="34" borderId="0" xfId="0" applyNumberFormat="1" applyFont="1" applyFill="1" applyAlignment="1" applyProtection="1">
      <alignment/>
      <protection hidden="1"/>
    </xf>
    <xf numFmtId="0" fontId="5" fillId="34" borderId="0" xfId="0" applyFont="1" applyFill="1" applyAlignment="1" applyProtection="1">
      <alignment/>
      <protection hidden="1"/>
    </xf>
    <xf numFmtId="49" fontId="3" fillId="34" borderId="15" xfId="0" applyNumberFormat="1" applyFont="1" applyFill="1" applyBorder="1" applyAlignment="1" applyProtection="1">
      <alignment horizontal="right"/>
      <protection hidden="1"/>
    </xf>
    <xf numFmtId="38" fontId="3" fillId="34" borderId="15" xfId="0" applyNumberFormat="1" applyFont="1" applyFill="1" applyBorder="1" applyAlignment="1" applyProtection="1">
      <alignment/>
      <protection hidden="1"/>
    </xf>
    <xf numFmtId="0" fontId="3" fillId="34" borderId="0" xfId="0" applyFont="1" applyFill="1" applyAlignment="1" applyProtection="1">
      <alignment horizontal="justify"/>
      <protection hidden="1"/>
    </xf>
    <xf numFmtId="0" fontId="3" fillId="34" borderId="0" xfId="0" applyFont="1" applyFill="1" applyAlignment="1" applyProtection="1" quotePrefix="1">
      <alignment vertical="top"/>
      <protection hidden="1"/>
    </xf>
    <xf numFmtId="0" fontId="2" fillId="0" borderId="0" xfId="0" applyFont="1" applyAlignment="1" applyProtection="1">
      <alignment horizontal="centerContinuous"/>
      <protection hidden="1"/>
    </xf>
    <xf numFmtId="0" fontId="12" fillId="34" borderId="0" xfId="0" applyFont="1" applyFill="1" applyAlignment="1" applyProtection="1">
      <alignment horizontal="centerContinuous"/>
      <protection hidden="1"/>
    </xf>
    <xf numFmtId="0" fontId="2" fillId="34" borderId="13" xfId="0" applyFont="1" applyFill="1" applyBorder="1" applyAlignment="1" applyProtection="1">
      <alignment/>
      <protection hidden="1"/>
    </xf>
    <xf numFmtId="14" fontId="3" fillId="34" borderId="10" xfId="0" applyNumberFormat="1" applyFont="1" applyFill="1" applyBorder="1" applyAlignment="1" applyProtection="1">
      <alignment horizontal="center"/>
      <protection hidden="1"/>
    </xf>
    <xf numFmtId="170" fontId="3" fillId="34" borderId="10" xfId="0" applyNumberFormat="1" applyFont="1" applyFill="1" applyBorder="1" applyAlignment="1" applyProtection="1">
      <alignment horizontal="center"/>
      <protection hidden="1"/>
    </xf>
    <xf numFmtId="38" fontId="3" fillId="34" borderId="10" xfId="0" applyNumberFormat="1" applyFont="1" applyFill="1" applyBorder="1" applyAlignment="1" applyProtection="1">
      <alignment horizontal="center"/>
      <protection hidden="1"/>
    </xf>
    <xf numFmtId="1" fontId="3" fillId="34" borderId="10" xfId="0" applyNumberFormat="1" applyFont="1" applyFill="1" applyBorder="1" applyAlignment="1" applyProtection="1">
      <alignment horizontal="center"/>
      <protection hidden="1"/>
    </xf>
    <xf numFmtId="0" fontId="3" fillId="34" borderId="10" xfId="0" applyNumberFormat="1" applyFont="1" applyFill="1" applyBorder="1" applyAlignment="1" applyProtection="1">
      <alignment horizontal="center"/>
      <protection hidden="1"/>
    </xf>
    <xf numFmtId="0" fontId="3" fillId="34" borderId="0" xfId="0" applyNumberFormat="1" applyFont="1" applyFill="1" applyAlignment="1" applyProtection="1">
      <alignment horizontal="center"/>
      <protection hidden="1"/>
    </xf>
    <xf numFmtId="0" fontId="3" fillId="34" borderId="12" xfId="0" applyFont="1" applyFill="1" applyBorder="1" applyAlignment="1" applyProtection="1">
      <alignment horizontal="center"/>
      <protection hidden="1"/>
    </xf>
    <xf numFmtId="0" fontId="3" fillId="34" borderId="0" xfId="0" applyFont="1" applyFill="1" applyAlignment="1" applyProtection="1" quotePrefix="1">
      <alignment/>
      <protection hidden="1"/>
    </xf>
    <xf numFmtId="166" fontId="3" fillId="34" borderId="10" xfId="0" applyNumberFormat="1" applyFont="1" applyFill="1" applyBorder="1" applyAlignment="1" applyProtection="1">
      <alignment/>
      <protection hidden="1"/>
    </xf>
    <xf numFmtId="0" fontId="8" fillId="34" borderId="0" xfId="0" applyFont="1" applyFill="1" applyAlignment="1" applyProtection="1">
      <alignment/>
      <protection hidden="1"/>
    </xf>
    <xf numFmtId="38" fontId="9" fillId="34" borderId="10" xfId="0" applyNumberFormat="1" applyFont="1" applyFill="1" applyBorder="1" applyAlignment="1" applyProtection="1">
      <alignment/>
      <protection hidden="1"/>
    </xf>
    <xf numFmtId="0" fontId="9" fillId="34" borderId="0" xfId="0" applyFont="1" applyFill="1" applyBorder="1" applyAlignment="1" applyProtection="1">
      <alignment/>
      <protection hidden="1"/>
    </xf>
    <xf numFmtId="166" fontId="9" fillId="34" borderId="10" xfId="0" applyNumberFormat="1" applyFont="1" applyFill="1" applyBorder="1" applyAlignment="1" applyProtection="1">
      <alignment/>
      <protection hidden="1"/>
    </xf>
    <xf numFmtId="0" fontId="2" fillId="0" borderId="0" xfId="0" applyFont="1" applyAlignment="1" applyProtection="1">
      <alignment/>
      <protection/>
    </xf>
    <xf numFmtId="0" fontId="3" fillId="0" borderId="0" xfId="0" applyFont="1" applyAlignment="1" applyProtection="1">
      <alignment/>
      <protection/>
    </xf>
    <xf numFmtId="0" fontId="3" fillId="0" borderId="0" xfId="0" applyFont="1" applyFill="1" applyBorder="1" applyAlignment="1" applyProtection="1">
      <alignment/>
      <protection/>
    </xf>
    <xf numFmtId="0" fontId="3" fillId="0" borderId="0" xfId="0" applyFont="1" applyBorder="1" applyAlignment="1" applyProtection="1">
      <alignment/>
      <protection/>
    </xf>
    <xf numFmtId="0" fontId="3" fillId="0" borderId="0" xfId="0" applyFont="1" applyFill="1" applyAlignment="1" applyProtection="1">
      <alignment horizontal="center"/>
      <protection/>
    </xf>
    <xf numFmtId="167" fontId="3" fillId="0" borderId="0" xfId="0" applyNumberFormat="1" applyFont="1" applyFill="1" applyAlignment="1" applyProtection="1">
      <alignment horizontal="centerContinuous"/>
      <protection/>
    </xf>
    <xf numFmtId="0" fontId="3" fillId="0" borderId="0" xfId="0" applyFont="1" applyFill="1" applyAlignment="1" applyProtection="1">
      <alignment horizontal="centerContinuous"/>
      <protection/>
    </xf>
    <xf numFmtId="0" fontId="2" fillId="0" borderId="0" xfId="0" applyFont="1" applyBorder="1" applyAlignment="1" applyProtection="1">
      <alignment/>
      <protection/>
    </xf>
    <xf numFmtId="0" fontId="3" fillId="0" borderId="0" xfId="0" applyFont="1" applyBorder="1" applyAlignment="1" applyProtection="1">
      <alignment/>
      <protection/>
    </xf>
    <xf numFmtId="167" fontId="3" fillId="0" borderId="0" xfId="0" applyNumberFormat="1" applyFont="1" applyBorder="1" applyAlignment="1" applyProtection="1">
      <alignment/>
      <protection/>
    </xf>
    <xf numFmtId="0" fontId="2" fillId="0" borderId="0" xfId="0" applyFont="1" applyBorder="1" applyAlignment="1" applyProtection="1">
      <alignment/>
      <protection/>
    </xf>
    <xf numFmtId="0" fontId="2" fillId="0" borderId="0" xfId="0" applyFont="1" applyBorder="1" applyAlignment="1" applyProtection="1">
      <alignment horizontal="left"/>
      <protection/>
    </xf>
    <xf numFmtId="0" fontId="2" fillId="0" borderId="0" xfId="0" applyFont="1" applyFill="1" applyBorder="1" applyAlignment="1" applyProtection="1">
      <alignment/>
      <protection/>
    </xf>
    <xf numFmtId="0" fontId="3" fillId="0" borderId="0" xfId="0" applyFont="1" applyAlignment="1" applyProtection="1">
      <alignment horizontal="centerContinuous"/>
      <protection/>
    </xf>
    <xf numFmtId="167" fontId="3" fillId="0" borderId="0" xfId="0" applyNumberFormat="1" applyFont="1" applyAlignment="1" applyProtection="1">
      <alignment/>
      <protection/>
    </xf>
    <xf numFmtId="167" fontId="3" fillId="0" borderId="0" xfId="0" applyNumberFormat="1" applyFont="1" applyAlignment="1" applyProtection="1">
      <alignment horizontal="centerContinuous"/>
      <protection/>
    </xf>
    <xf numFmtId="49" fontId="2" fillId="34" borderId="16" xfId="0" applyNumberFormat="1" applyFont="1" applyFill="1" applyBorder="1" applyAlignment="1" applyProtection="1">
      <alignment/>
      <protection hidden="1"/>
    </xf>
    <xf numFmtId="0" fontId="3" fillId="0" borderId="0" xfId="0" applyFont="1" applyAlignment="1" applyProtection="1">
      <alignment/>
      <protection hidden="1"/>
    </xf>
    <xf numFmtId="0" fontId="2" fillId="0" borderId="0" xfId="0" applyFont="1" applyAlignment="1" applyProtection="1">
      <alignment horizontal="right"/>
      <protection hidden="1"/>
    </xf>
    <xf numFmtId="0" fontId="12" fillId="0" borderId="0" xfId="0" applyFont="1" applyBorder="1" applyAlignment="1" applyProtection="1">
      <alignment/>
      <protection hidden="1"/>
    </xf>
    <xf numFmtId="0" fontId="2" fillId="0" borderId="0" xfId="0" applyFont="1" applyBorder="1" applyAlignment="1" applyProtection="1">
      <alignment/>
      <protection hidden="1"/>
    </xf>
    <xf numFmtId="0" fontId="2" fillId="0" borderId="13" xfId="0" applyFont="1" applyBorder="1" applyAlignment="1" applyProtection="1">
      <alignment/>
      <protection hidden="1"/>
    </xf>
    <xf numFmtId="0" fontId="3" fillId="0" borderId="0" xfId="0" applyFont="1" applyBorder="1" applyAlignment="1" applyProtection="1">
      <alignment/>
      <protection hidden="1"/>
    </xf>
    <xf numFmtId="0" fontId="3" fillId="0" borderId="0" xfId="0" applyFont="1" applyAlignment="1" applyProtection="1">
      <alignment horizontal="centerContinuous"/>
      <protection hidden="1"/>
    </xf>
    <xf numFmtId="0" fontId="3" fillId="0" borderId="15" xfId="0" applyFont="1" applyBorder="1" applyAlignment="1" applyProtection="1">
      <alignment/>
      <protection hidden="1"/>
    </xf>
    <xf numFmtId="49" fontId="12" fillId="34" borderId="0" xfId="0" applyNumberFormat="1" applyFont="1" applyFill="1" applyBorder="1" applyAlignment="1" applyProtection="1">
      <alignment horizontal="left"/>
      <protection hidden="1"/>
    </xf>
    <xf numFmtId="0" fontId="12" fillId="34" borderId="0" xfId="0" applyFont="1" applyFill="1" applyAlignment="1" applyProtection="1">
      <alignment horizontal="left"/>
      <protection hidden="1"/>
    </xf>
    <xf numFmtId="49" fontId="12" fillId="34" borderId="0" xfId="0" applyNumberFormat="1" applyFont="1" applyFill="1" applyBorder="1" applyAlignment="1" applyProtection="1">
      <alignment horizontal="centerContinuous"/>
      <protection hidden="1"/>
    </xf>
    <xf numFmtId="0" fontId="13" fillId="34" borderId="0" xfId="0" applyFont="1" applyFill="1" applyAlignment="1" applyProtection="1">
      <alignment horizontal="centerContinuous"/>
      <protection hidden="1"/>
    </xf>
    <xf numFmtId="0" fontId="13" fillId="34" borderId="0" xfId="0" applyFont="1" applyFill="1" applyAlignment="1" applyProtection="1">
      <alignment horizontal="center"/>
      <protection hidden="1"/>
    </xf>
    <xf numFmtId="0" fontId="15" fillId="34" borderId="0" xfId="0" applyFont="1" applyFill="1" applyBorder="1" applyAlignment="1" applyProtection="1">
      <alignment/>
      <protection hidden="1"/>
    </xf>
    <xf numFmtId="0" fontId="12" fillId="0" borderId="0" xfId="0" applyFont="1" applyAlignment="1" applyProtection="1">
      <alignment/>
      <protection hidden="1"/>
    </xf>
    <xf numFmtId="173" fontId="12" fillId="34" borderId="13" xfId="0" applyNumberFormat="1" applyFont="1" applyFill="1" applyBorder="1" applyAlignment="1" applyProtection="1" quotePrefix="1">
      <alignment horizontal="center" wrapText="1"/>
      <protection hidden="1"/>
    </xf>
    <xf numFmtId="0" fontId="16" fillId="34" borderId="0" xfId="0" applyFont="1" applyFill="1" applyAlignment="1">
      <alignment horizontal="center"/>
    </xf>
    <xf numFmtId="173" fontId="9" fillId="34" borderId="0" xfId="0" applyNumberFormat="1" applyFont="1" applyFill="1" applyAlignment="1">
      <alignment/>
    </xf>
    <xf numFmtId="173" fontId="9" fillId="34" borderId="0" xfId="0" applyNumberFormat="1" applyFont="1" applyFill="1" applyAlignment="1">
      <alignment/>
    </xf>
    <xf numFmtId="173" fontId="8" fillId="34" borderId="0" xfId="0" applyNumberFormat="1" applyFont="1" applyFill="1" applyAlignment="1" applyProtection="1">
      <alignment/>
      <protection hidden="1"/>
    </xf>
    <xf numFmtId="173" fontId="9" fillId="34" borderId="0" xfId="0" applyNumberFormat="1" applyFont="1" applyFill="1" applyAlignment="1">
      <alignment horizontal="centerContinuous"/>
    </xf>
    <xf numFmtId="173" fontId="8" fillId="34" borderId="0" xfId="0" applyNumberFormat="1" applyFont="1" applyFill="1" applyAlignment="1">
      <alignment horizontal="left"/>
    </xf>
    <xf numFmtId="173" fontId="8" fillId="34" borderId="0" xfId="0" applyNumberFormat="1" applyFont="1" applyFill="1" applyBorder="1" applyAlignment="1">
      <alignment/>
    </xf>
    <xf numFmtId="173" fontId="9" fillId="34" borderId="0" xfId="0" applyNumberFormat="1" applyFont="1" applyFill="1" applyBorder="1" applyAlignment="1">
      <alignment horizontal="left" vertical="top"/>
    </xf>
    <xf numFmtId="173" fontId="9" fillId="34" borderId="10" xfId="0" applyNumberFormat="1" applyFont="1" applyFill="1" applyBorder="1" applyAlignment="1">
      <alignment horizontal="left" vertical="top"/>
    </xf>
    <xf numFmtId="173" fontId="8" fillId="34" borderId="0" xfId="0" applyNumberFormat="1" applyFont="1" applyFill="1" applyBorder="1" applyAlignment="1">
      <alignment/>
    </xf>
    <xf numFmtId="173" fontId="9" fillId="34" borderId="0" xfId="0" applyNumberFormat="1" applyFont="1" applyFill="1" applyAlignment="1">
      <alignment horizontal="left"/>
    </xf>
    <xf numFmtId="173" fontId="9" fillId="34" borderId="0" xfId="0" applyNumberFormat="1" applyFont="1" applyFill="1" applyBorder="1" applyAlignment="1">
      <alignment/>
    </xf>
    <xf numFmtId="173" fontId="9" fillId="34" borderId="0" xfId="0" applyNumberFormat="1" applyFont="1" applyFill="1" applyBorder="1" applyAlignment="1" applyProtection="1">
      <alignment/>
      <protection/>
    </xf>
    <xf numFmtId="173" fontId="8" fillId="34" borderId="12" xfId="0" applyNumberFormat="1" applyFont="1" applyFill="1" applyBorder="1" applyAlignment="1">
      <alignment/>
    </xf>
    <xf numFmtId="173" fontId="9" fillId="34" borderId="10" xfId="0" applyNumberFormat="1" applyFont="1" applyFill="1" applyBorder="1" applyAlignment="1">
      <alignment horizontal="left" indent="2"/>
    </xf>
    <xf numFmtId="173" fontId="9" fillId="34" borderId="0" xfId="0" applyNumberFormat="1" applyFont="1" applyFill="1" applyBorder="1" applyAlignment="1">
      <alignment horizontal="left"/>
    </xf>
    <xf numFmtId="173" fontId="9" fillId="34" borderId="0" xfId="0" applyNumberFormat="1" applyFont="1" applyFill="1" applyAlignment="1">
      <alignment horizontal="left" indent="3"/>
    </xf>
    <xf numFmtId="173" fontId="9" fillId="34" borderId="10" xfId="0" applyNumberFormat="1" applyFont="1" applyFill="1" applyBorder="1" applyAlignment="1">
      <alignment/>
    </xf>
    <xf numFmtId="173" fontId="10" fillId="34" borderId="0" xfId="0" applyNumberFormat="1" applyFont="1" applyFill="1" applyBorder="1" applyAlignment="1">
      <alignment/>
    </xf>
    <xf numFmtId="0" fontId="2" fillId="34" borderId="0" xfId="0" applyFont="1" applyFill="1" applyAlignment="1" applyProtection="1">
      <alignment horizontal="centerContinuous"/>
      <protection/>
    </xf>
    <xf numFmtId="173" fontId="2" fillId="34" borderId="0" xfId="0" applyNumberFormat="1" applyFont="1" applyFill="1" applyAlignment="1" applyProtection="1">
      <alignment horizontal="centerContinuous"/>
      <protection/>
    </xf>
    <xf numFmtId="0" fontId="9" fillId="34" borderId="0" xfId="0" applyFont="1" applyFill="1" applyAlignment="1">
      <alignment horizontal="right"/>
    </xf>
    <xf numFmtId="173" fontId="2" fillId="34" borderId="0" xfId="0" applyNumberFormat="1" applyFont="1" applyFill="1" applyAlignment="1" applyProtection="1">
      <alignment/>
      <protection hidden="1"/>
    </xf>
    <xf numFmtId="49" fontId="3" fillId="0" borderId="0" xfId="0" applyNumberFormat="1" applyFont="1" applyAlignment="1" applyProtection="1" quotePrefix="1">
      <alignment horizontal="right"/>
      <protection hidden="1"/>
    </xf>
    <xf numFmtId="49" fontId="3" fillId="0" borderId="0" xfId="0" applyNumberFormat="1" applyFont="1" applyAlignment="1" applyProtection="1">
      <alignment horizontal="right"/>
      <protection hidden="1"/>
    </xf>
    <xf numFmtId="0" fontId="2" fillId="0" borderId="0" xfId="0" applyFont="1" applyAlignment="1" applyProtection="1">
      <alignment/>
      <protection hidden="1"/>
    </xf>
    <xf numFmtId="38" fontId="3" fillId="0" borderId="10" xfId="0" applyNumberFormat="1" applyFont="1" applyBorder="1" applyAlignment="1" applyProtection="1">
      <alignment/>
      <protection hidden="1"/>
    </xf>
    <xf numFmtId="0" fontId="2" fillId="0" borderId="0" xfId="0" applyFont="1" applyAlignment="1" applyProtection="1">
      <alignment/>
      <protection hidden="1"/>
    </xf>
    <xf numFmtId="0" fontId="3" fillId="0" borderId="0" xfId="0" applyFont="1" applyAlignment="1" applyProtection="1">
      <alignment/>
      <protection hidden="1"/>
    </xf>
    <xf numFmtId="0" fontId="3" fillId="0" borderId="0" xfId="0" applyFont="1" applyAlignment="1" applyProtection="1">
      <alignment horizontal="left"/>
      <protection hidden="1"/>
    </xf>
    <xf numFmtId="0" fontId="3" fillId="0" borderId="0" xfId="0" applyFont="1" applyAlignment="1" applyProtection="1">
      <alignment horizontal="center"/>
      <protection hidden="1"/>
    </xf>
    <xf numFmtId="3" fontId="3" fillId="0" borderId="0" xfId="0" applyNumberFormat="1" applyFont="1" applyAlignment="1" applyProtection="1">
      <alignment/>
      <protection hidden="1"/>
    </xf>
    <xf numFmtId="38" fontId="3" fillId="0" borderId="0" xfId="0" applyNumberFormat="1" applyFont="1" applyAlignment="1" applyProtection="1">
      <alignment/>
      <protection hidden="1"/>
    </xf>
    <xf numFmtId="49" fontId="3" fillId="0" borderId="0" xfId="0" applyNumberFormat="1" applyFont="1" applyAlignment="1" applyProtection="1">
      <alignment/>
      <protection hidden="1"/>
    </xf>
    <xf numFmtId="3" fontId="3" fillId="0" borderId="0" xfId="0" applyNumberFormat="1" applyFont="1" applyBorder="1" applyAlignment="1" applyProtection="1">
      <alignment/>
      <protection hidden="1"/>
    </xf>
    <xf numFmtId="0" fontId="2" fillId="0" borderId="0" xfId="0" applyFont="1" applyAlignment="1" applyProtection="1">
      <alignment horizontal="left"/>
      <protection hidden="1"/>
    </xf>
    <xf numFmtId="0" fontId="3" fillId="34" borderId="10" xfId="0" applyFont="1" applyFill="1" applyBorder="1" applyAlignment="1" applyProtection="1">
      <alignment horizontal="center" wrapText="1"/>
      <protection hidden="1"/>
    </xf>
    <xf numFmtId="0" fontId="3" fillId="34" borderId="13" xfId="0" applyFont="1" applyFill="1" applyBorder="1" applyAlignment="1" applyProtection="1">
      <alignment/>
      <protection hidden="1"/>
    </xf>
    <xf numFmtId="0" fontId="13" fillId="34" borderId="0" xfId="0" applyFont="1" applyFill="1" applyAlignment="1" applyProtection="1">
      <alignment horizontal="right"/>
      <protection hidden="1"/>
    </xf>
    <xf numFmtId="0" fontId="13" fillId="34" borderId="0" xfId="0" applyFont="1" applyFill="1" applyAlignment="1" applyProtection="1">
      <alignment/>
      <protection hidden="1"/>
    </xf>
    <xf numFmtId="0" fontId="3" fillId="0" borderId="0" xfId="0" applyFont="1" applyAlignment="1" applyProtection="1" quotePrefix="1">
      <alignment/>
      <protection hidden="1"/>
    </xf>
    <xf numFmtId="168" fontId="3" fillId="0" borderId="10" xfId="0" applyNumberFormat="1" applyFont="1" applyFill="1" applyBorder="1" applyAlignment="1" applyProtection="1">
      <alignment horizontal="center"/>
      <protection hidden="1"/>
    </xf>
    <xf numFmtId="166" fontId="3" fillId="0" borderId="10" xfId="0" applyNumberFormat="1" applyFont="1" applyFill="1" applyBorder="1" applyAlignment="1" applyProtection="1">
      <alignment horizontal="center"/>
      <protection hidden="1"/>
    </xf>
    <xf numFmtId="0" fontId="19" fillId="34" borderId="0" xfId="0" applyFont="1" applyFill="1" applyBorder="1" applyAlignment="1">
      <alignment horizontal="right"/>
    </xf>
    <xf numFmtId="0" fontId="19" fillId="34" borderId="0" xfId="0" applyFont="1" applyFill="1" applyBorder="1" applyAlignment="1">
      <alignment horizontal="left"/>
    </xf>
    <xf numFmtId="0" fontId="3" fillId="34" borderId="0" xfId="0" applyFont="1" applyFill="1" applyAlignment="1" applyProtection="1">
      <alignment horizontal="center"/>
      <protection/>
    </xf>
    <xf numFmtId="167" fontId="3" fillId="0" borderId="10" xfId="0" applyNumberFormat="1" applyFont="1" applyBorder="1" applyAlignment="1" applyProtection="1">
      <alignment/>
      <protection hidden="1"/>
    </xf>
    <xf numFmtId="0" fontId="9" fillId="0" borderId="0" xfId="0" applyFont="1" applyAlignment="1" applyProtection="1">
      <alignment horizontal="left"/>
      <protection hidden="1"/>
    </xf>
    <xf numFmtId="0" fontId="3" fillId="0" borderId="0" xfId="0" applyFont="1" applyAlignment="1" applyProtection="1">
      <alignment horizontal="right"/>
      <protection hidden="1"/>
    </xf>
    <xf numFmtId="165" fontId="2" fillId="34" borderId="10" xfId="57" applyNumberFormat="1" applyFont="1" applyFill="1" applyBorder="1" applyAlignment="1" applyProtection="1">
      <alignment horizontal="right"/>
      <protection hidden="1"/>
    </xf>
    <xf numFmtId="3" fontId="3" fillId="0" borderId="10" xfId="0" applyNumberFormat="1" applyFont="1" applyBorder="1" applyAlignment="1" applyProtection="1">
      <alignment/>
      <protection hidden="1"/>
    </xf>
    <xf numFmtId="167" fontId="3" fillId="0" borderId="10" xfId="0" applyNumberFormat="1" applyFont="1" applyFill="1" applyBorder="1" applyAlignment="1" applyProtection="1">
      <alignment/>
      <protection hidden="1"/>
    </xf>
    <xf numFmtId="0" fontId="3" fillId="0" borderId="0" xfId="0" applyFont="1" applyFill="1" applyAlignment="1" applyProtection="1">
      <alignment/>
      <protection hidden="1"/>
    </xf>
    <xf numFmtId="49" fontId="3" fillId="0" borderId="0" xfId="0" applyNumberFormat="1" applyFont="1" applyFill="1" applyAlignment="1" applyProtection="1" quotePrefix="1">
      <alignment horizontal="right"/>
      <protection hidden="1"/>
    </xf>
    <xf numFmtId="167" fontId="3" fillId="0" borderId="0" xfId="0" applyNumberFormat="1" applyFont="1" applyFill="1" applyBorder="1" applyAlignment="1" applyProtection="1">
      <alignment/>
      <protection hidden="1"/>
    </xf>
    <xf numFmtId="170" fontId="3" fillId="34" borderId="12" xfId="0" applyNumberFormat="1" applyFont="1" applyFill="1" applyBorder="1" applyAlignment="1" applyProtection="1">
      <alignment horizontal="center"/>
      <protection hidden="1"/>
    </xf>
    <xf numFmtId="0" fontId="3" fillId="0" borderId="0" xfId="0" applyFont="1" applyFill="1" applyAlignment="1" applyProtection="1">
      <alignment horizontal="left"/>
      <protection hidden="1"/>
    </xf>
    <xf numFmtId="0" fontId="9" fillId="34" borderId="0" xfId="0" applyFont="1" applyFill="1" applyAlignment="1" applyProtection="1">
      <alignment/>
      <protection hidden="1"/>
    </xf>
    <xf numFmtId="49" fontId="12" fillId="34" borderId="0" xfId="0" applyNumberFormat="1" applyFont="1" applyFill="1" applyAlignment="1" applyProtection="1">
      <alignment horizontal="left"/>
      <protection hidden="1"/>
    </xf>
    <xf numFmtId="0" fontId="9" fillId="0" borderId="0" xfId="0" applyFont="1" applyAlignment="1" applyProtection="1">
      <alignment/>
      <protection hidden="1"/>
    </xf>
    <xf numFmtId="0" fontId="9" fillId="0" borderId="0" xfId="0" applyFont="1" applyFill="1" applyAlignment="1" applyProtection="1">
      <alignment horizontal="left"/>
      <protection hidden="1"/>
    </xf>
    <xf numFmtId="166" fontId="3" fillId="33" borderId="10" xfId="0" applyNumberFormat="1" applyFont="1" applyFill="1" applyBorder="1" applyAlignment="1" applyProtection="1">
      <alignment horizontal="center"/>
      <protection locked="0"/>
    </xf>
    <xf numFmtId="0" fontId="9" fillId="0" borderId="0" xfId="0" applyFont="1" applyBorder="1" applyAlignment="1">
      <alignment/>
    </xf>
    <xf numFmtId="38" fontId="9" fillId="34" borderId="0" xfId="0" applyNumberFormat="1" applyFont="1" applyFill="1" applyBorder="1" applyAlignment="1" applyProtection="1">
      <alignment/>
      <protection hidden="1"/>
    </xf>
    <xf numFmtId="0" fontId="8" fillId="35" borderId="0" xfId="0" applyFont="1" applyFill="1" applyAlignment="1">
      <alignment horizontal="right"/>
    </xf>
    <xf numFmtId="1" fontId="9" fillId="35" borderId="10" xfId="0" applyNumberFormat="1" applyFont="1" applyFill="1" applyBorder="1" applyAlignment="1" applyProtection="1">
      <alignment horizontal="center"/>
      <protection/>
    </xf>
    <xf numFmtId="1" fontId="9" fillId="35" borderId="0" xfId="0" applyNumberFormat="1" applyFont="1" applyFill="1" applyBorder="1" applyAlignment="1" applyProtection="1">
      <alignment horizontal="center"/>
      <protection/>
    </xf>
    <xf numFmtId="0" fontId="8" fillId="34" borderId="10" xfId="0" applyFont="1" applyFill="1" applyBorder="1" applyAlignment="1">
      <alignment horizontal="center"/>
    </xf>
    <xf numFmtId="168" fontId="9" fillId="34" borderId="10" xfId="0" applyNumberFormat="1" applyFont="1" applyFill="1" applyBorder="1" applyAlignment="1" applyProtection="1">
      <alignment/>
      <protection/>
    </xf>
    <xf numFmtId="0" fontId="16" fillId="34" borderId="10" xfId="0" applyFont="1" applyFill="1" applyBorder="1" applyAlignment="1">
      <alignment horizontal="center"/>
    </xf>
    <xf numFmtId="0" fontId="9" fillId="34" borderId="10" xfId="0" applyFont="1" applyFill="1" applyBorder="1" applyAlignment="1" applyProtection="1">
      <alignment/>
      <protection/>
    </xf>
    <xf numFmtId="0" fontId="3" fillId="34" borderId="0" xfId="0" applyFont="1" applyFill="1" applyBorder="1" applyAlignment="1" applyProtection="1">
      <alignment horizontal="center" wrapText="1"/>
      <protection hidden="1"/>
    </xf>
    <xf numFmtId="0" fontId="9" fillId="0" borderId="0" xfId="0" applyFont="1" applyFill="1" applyAlignment="1" applyProtection="1">
      <alignment/>
      <protection hidden="1"/>
    </xf>
    <xf numFmtId="14" fontId="21" fillId="34" borderId="0" xfId="0" applyNumberFormat="1" applyFont="1" applyFill="1" applyAlignment="1" applyProtection="1">
      <alignment horizontal="right"/>
      <protection/>
    </xf>
    <xf numFmtId="0" fontId="2" fillId="0" borderId="15" xfId="0" applyFont="1" applyBorder="1" applyAlignment="1" applyProtection="1">
      <alignment/>
      <protection/>
    </xf>
    <xf numFmtId="0" fontId="3" fillId="0" borderId="0" xfId="0" applyFont="1" applyBorder="1" applyAlignment="1" applyProtection="1">
      <alignment horizontal="center"/>
      <protection hidden="1"/>
    </xf>
    <xf numFmtId="0" fontId="21" fillId="0" borderId="0" xfId="0" applyFont="1" applyBorder="1" applyAlignment="1" applyProtection="1">
      <alignment vertical="center" wrapText="1"/>
      <protection/>
    </xf>
    <xf numFmtId="0" fontId="0" fillId="0" borderId="0" xfId="0" applyBorder="1" applyAlignment="1">
      <alignment vertical="center" wrapText="1"/>
    </xf>
    <xf numFmtId="0" fontId="9" fillId="34" borderId="0" xfId="0" applyFont="1" applyFill="1" applyBorder="1" applyAlignment="1" applyProtection="1">
      <alignment horizontal="center" wrapText="1"/>
      <protection hidden="1"/>
    </xf>
    <xf numFmtId="0" fontId="2" fillId="0" borderId="0" xfId="0" applyFont="1" applyBorder="1" applyAlignment="1" applyProtection="1">
      <alignment horizontal="centerContinuous"/>
      <protection/>
    </xf>
    <xf numFmtId="0" fontId="2" fillId="34" borderId="15" xfId="0" applyFont="1" applyFill="1" applyBorder="1" applyAlignment="1" applyProtection="1">
      <alignment/>
      <protection hidden="1"/>
    </xf>
    <xf numFmtId="0" fontId="21" fillId="0" borderId="0" xfId="0" applyFont="1" applyBorder="1" applyAlignment="1">
      <alignment vertical="center"/>
    </xf>
    <xf numFmtId="0" fontId="2" fillId="34" borderId="0" xfId="0" applyFont="1" applyFill="1" applyAlignment="1" applyProtection="1">
      <alignment horizontal="center"/>
      <protection hidden="1"/>
    </xf>
    <xf numFmtId="0" fontId="0" fillId="0" borderId="0" xfId="0" applyFont="1" applyBorder="1" applyAlignment="1">
      <alignment/>
    </xf>
    <xf numFmtId="0" fontId="0" fillId="0" borderId="0" xfId="0" applyBorder="1" applyAlignment="1">
      <alignment/>
    </xf>
    <xf numFmtId="0" fontId="0" fillId="34" borderId="0" xfId="0" applyFill="1" applyBorder="1" applyAlignment="1">
      <alignment horizontal="centerContinuous" vertical="top"/>
    </xf>
    <xf numFmtId="0" fontId="0" fillId="34" borderId="12" xfId="0" applyFill="1" applyBorder="1" applyAlignment="1">
      <alignment horizontal="centerContinuous" vertical="top"/>
    </xf>
    <xf numFmtId="0" fontId="21" fillId="34" borderId="0" xfId="0" applyFont="1" applyFill="1" applyAlignment="1">
      <alignment/>
    </xf>
    <xf numFmtId="0" fontId="22" fillId="35" borderId="0" xfId="0" applyFont="1" applyFill="1" applyAlignment="1" applyProtection="1">
      <alignment/>
      <protection/>
    </xf>
    <xf numFmtId="0" fontId="23" fillId="35" borderId="0" xfId="0" applyFont="1" applyFill="1" applyAlignment="1" applyProtection="1">
      <alignment/>
      <protection/>
    </xf>
    <xf numFmtId="0" fontId="3" fillId="35" borderId="0" xfId="0" applyFont="1" applyFill="1" applyAlignment="1" applyProtection="1">
      <alignment/>
      <protection/>
    </xf>
    <xf numFmtId="167" fontId="3" fillId="35" borderId="0" xfId="0" applyNumberFormat="1" applyFont="1" applyFill="1" applyAlignment="1" applyProtection="1">
      <alignment/>
      <protection/>
    </xf>
    <xf numFmtId="0" fontId="9" fillId="35" borderId="18" xfId="0" applyFont="1" applyFill="1" applyBorder="1" applyAlignment="1">
      <alignment horizontal="left"/>
    </xf>
    <xf numFmtId="0" fontId="9" fillId="35" borderId="18" xfId="0" applyFont="1" applyFill="1" applyBorder="1" applyAlignment="1">
      <alignment horizontal="left" vertical="center"/>
    </xf>
    <xf numFmtId="0" fontId="9" fillId="0" borderId="19" xfId="0" applyFont="1" applyBorder="1" applyAlignment="1">
      <alignment horizontal="left" vertical="center"/>
    </xf>
    <xf numFmtId="0" fontId="9" fillId="35" borderId="10" xfId="0" applyFont="1" applyFill="1" applyBorder="1" applyAlignment="1">
      <alignment horizontal="left" vertical="center"/>
    </xf>
    <xf numFmtId="0" fontId="9" fillId="35" borderId="20" xfId="0" applyFont="1" applyFill="1" applyBorder="1" applyAlignment="1">
      <alignment horizontal="left" vertical="center"/>
    </xf>
    <xf numFmtId="0" fontId="24" fillId="35" borderId="0" xfId="0" applyFont="1" applyFill="1" applyAlignment="1" applyProtection="1">
      <alignment/>
      <protection/>
    </xf>
    <xf numFmtId="0" fontId="0" fillId="35" borderId="0" xfId="0" applyFill="1" applyAlignment="1">
      <alignment/>
    </xf>
    <xf numFmtId="0" fontId="0" fillId="35" borderId="0" xfId="0" applyFill="1" applyAlignment="1">
      <alignment/>
    </xf>
    <xf numFmtId="0" fontId="0" fillId="35" borderId="0" xfId="0" applyFill="1" applyAlignment="1">
      <alignment horizontal="left" vertical="top" wrapText="1"/>
    </xf>
    <xf numFmtId="0" fontId="3" fillId="35" borderId="0" xfId="0" applyFont="1" applyFill="1" applyAlignment="1" applyProtection="1">
      <alignment horizontal="right"/>
      <protection/>
    </xf>
    <xf numFmtId="0" fontId="12" fillId="35" borderId="0" xfId="0" applyFont="1" applyFill="1" applyAlignment="1" applyProtection="1">
      <alignment horizontal="left" vertical="top"/>
      <protection/>
    </xf>
    <xf numFmtId="0" fontId="2" fillId="35" borderId="0" xfId="0" applyFont="1" applyFill="1" applyAlignment="1" applyProtection="1">
      <alignment horizontal="left" vertical="top"/>
      <protection/>
    </xf>
    <xf numFmtId="0" fontId="3" fillId="35" borderId="0" xfId="0" applyFont="1" applyFill="1" applyAlignment="1" applyProtection="1">
      <alignment horizontal="center"/>
      <protection/>
    </xf>
    <xf numFmtId="0" fontId="2" fillId="35" borderId="0" xfId="0" applyFont="1" applyFill="1" applyAlignment="1" applyProtection="1">
      <alignment horizontal="center" vertical="top"/>
      <protection/>
    </xf>
    <xf numFmtId="0" fontId="3" fillId="35" borderId="0" xfId="0" applyFont="1" applyFill="1" applyAlignment="1" applyProtection="1">
      <alignment/>
      <protection/>
    </xf>
    <xf numFmtId="0" fontId="13" fillId="35" borderId="0" xfId="0" applyFont="1" applyFill="1" applyAlignment="1" applyProtection="1">
      <alignment/>
      <protection/>
    </xf>
    <xf numFmtId="174" fontId="2" fillId="35" borderId="0" xfId="0" applyNumberFormat="1" applyFont="1" applyFill="1" applyBorder="1" applyAlignment="1" applyProtection="1">
      <alignment horizontal="center"/>
      <protection/>
    </xf>
    <xf numFmtId="0" fontId="3" fillId="35" borderId="0" xfId="0" applyFont="1" applyFill="1" applyAlignment="1" applyProtection="1">
      <alignment/>
      <protection hidden="1"/>
    </xf>
    <xf numFmtId="0" fontId="13" fillId="35" borderId="0" xfId="0" applyFont="1" applyFill="1" applyAlignment="1" applyProtection="1">
      <alignment/>
      <protection/>
    </xf>
    <xf numFmtId="49" fontId="3" fillId="35" borderId="0" xfId="0" applyNumberFormat="1" applyFont="1" applyFill="1" applyAlignment="1" applyProtection="1">
      <alignment horizontal="right"/>
      <protection hidden="1"/>
    </xf>
    <xf numFmtId="0" fontId="0" fillId="35" borderId="0" xfId="0" applyFill="1" applyAlignment="1">
      <alignment horizontal="center"/>
    </xf>
    <xf numFmtId="0" fontId="3" fillId="35" borderId="0" xfId="0" applyFont="1" applyFill="1" applyAlignment="1" applyProtection="1">
      <alignment/>
      <protection hidden="1"/>
    </xf>
    <xf numFmtId="0" fontId="2" fillId="35" borderId="0" xfId="0" applyFont="1" applyFill="1" applyAlignment="1" applyProtection="1">
      <alignment/>
      <protection hidden="1"/>
    </xf>
    <xf numFmtId="0" fontId="3" fillId="35" borderId="0" xfId="0" applyFont="1" applyFill="1" applyAlignment="1" applyProtection="1">
      <alignment horizontal="center"/>
      <protection hidden="1"/>
    </xf>
    <xf numFmtId="3" fontId="3" fillId="35" borderId="0" xfId="0" applyNumberFormat="1" applyFont="1" applyFill="1" applyBorder="1" applyAlignment="1" applyProtection="1">
      <alignment/>
      <protection hidden="1"/>
    </xf>
    <xf numFmtId="0" fontId="3" fillId="35" borderId="0" xfId="0" applyFont="1" applyFill="1" applyBorder="1" applyAlignment="1" applyProtection="1">
      <alignment/>
      <protection hidden="1"/>
    </xf>
    <xf numFmtId="3" fontId="3" fillId="35" borderId="0" xfId="0" applyNumberFormat="1" applyFont="1" applyFill="1" applyAlignment="1" applyProtection="1">
      <alignment/>
      <protection hidden="1"/>
    </xf>
    <xf numFmtId="49" fontId="3" fillId="35" borderId="0" xfId="0" applyNumberFormat="1" applyFont="1" applyFill="1" applyAlignment="1" applyProtection="1">
      <alignment/>
      <protection hidden="1"/>
    </xf>
    <xf numFmtId="0" fontId="0" fillId="35" borderId="0" xfId="0" applyFill="1" applyAlignment="1">
      <alignment wrapText="1"/>
    </xf>
    <xf numFmtId="168" fontId="3" fillId="35" borderId="0" xfId="0" applyNumberFormat="1" applyFont="1" applyFill="1" applyBorder="1" applyAlignment="1" applyProtection="1">
      <alignment/>
      <protection hidden="1"/>
    </xf>
    <xf numFmtId="0" fontId="3" fillId="35" borderId="0" xfId="0" applyFont="1" applyFill="1" applyAlignment="1" applyProtection="1">
      <alignment vertical="top"/>
      <protection hidden="1"/>
    </xf>
    <xf numFmtId="0" fontId="2" fillId="35" borderId="0" xfId="0" applyFont="1" applyFill="1" applyAlignment="1" applyProtection="1">
      <alignment vertical="top"/>
      <protection hidden="1"/>
    </xf>
    <xf numFmtId="49" fontId="3" fillId="35" borderId="0" xfId="0" applyNumberFormat="1" applyFont="1" applyFill="1" applyAlignment="1" applyProtection="1" quotePrefix="1">
      <alignment horizontal="right"/>
      <protection hidden="1"/>
    </xf>
    <xf numFmtId="167" fontId="3" fillId="35" borderId="0" xfId="0" applyNumberFormat="1" applyFont="1" applyFill="1" applyAlignment="1" applyProtection="1">
      <alignment/>
      <protection hidden="1"/>
    </xf>
    <xf numFmtId="0" fontId="13" fillId="35" borderId="0" xfId="0" applyFont="1" applyFill="1" applyAlignment="1" applyProtection="1">
      <alignment horizontal="left"/>
      <protection hidden="1"/>
    </xf>
    <xf numFmtId="0" fontId="13" fillId="35" borderId="0" xfId="0" applyFont="1" applyFill="1" applyAlignment="1" applyProtection="1">
      <alignment/>
      <protection hidden="1"/>
    </xf>
    <xf numFmtId="49" fontId="3" fillId="35" borderId="0" xfId="0" applyNumberFormat="1" applyFont="1" applyFill="1" applyAlignment="1" applyProtection="1">
      <alignment/>
      <protection hidden="1"/>
    </xf>
    <xf numFmtId="0" fontId="13" fillId="0" borderId="0" xfId="0" applyFont="1" applyBorder="1" applyAlignment="1" applyProtection="1">
      <alignment horizontal="center"/>
      <protection hidden="1"/>
    </xf>
    <xf numFmtId="0" fontId="15" fillId="34" borderId="0" xfId="0" applyFont="1" applyFill="1" applyAlignment="1" applyProtection="1">
      <alignment/>
      <protection hidden="1"/>
    </xf>
    <xf numFmtId="0" fontId="0" fillId="0" borderId="0" xfId="0" applyAlignment="1">
      <alignment/>
    </xf>
    <xf numFmtId="0" fontId="3" fillId="35" borderId="0" xfId="0" applyFont="1" applyFill="1" applyBorder="1" applyAlignment="1" applyProtection="1">
      <alignment horizontal="center"/>
      <protection/>
    </xf>
    <xf numFmtId="0" fontId="3" fillId="35" borderId="0" xfId="0" applyFont="1" applyFill="1" applyBorder="1" applyAlignment="1">
      <alignment horizontal="center"/>
    </xf>
    <xf numFmtId="0" fontId="3" fillId="35" borderId="10" xfId="0" applyFont="1" applyFill="1" applyBorder="1" applyAlignment="1" applyProtection="1">
      <alignment horizontal="center"/>
      <protection/>
    </xf>
    <xf numFmtId="173" fontId="3" fillId="35" borderId="0" xfId="0" applyNumberFormat="1" applyFont="1" applyFill="1" applyAlignment="1" applyProtection="1">
      <alignment horizontal="right"/>
      <protection/>
    </xf>
    <xf numFmtId="0" fontId="3" fillId="35" borderId="0" xfId="0" applyFont="1" applyFill="1" applyAlignment="1">
      <alignment/>
    </xf>
    <xf numFmtId="0" fontId="0" fillId="35" borderId="0" xfId="0" applyFill="1" applyBorder="1" applyAlignment="1">
      <alignment horizontal="center"/>
    </xf>
    <xf numFmtId="0" fontId="3" fillId="35" borderId="0" xfId="0" applyFont="1" applyFill="1" applyAlignment="1" applyProtection="1" quotePrefix="1">
      <alignment horizontal="right"/>
      <protection/>
    </xf>
    <xf numFmtId="0" fontId="13" fillId="35" borderId="0" xfId="0" applyFont="1" applyFill="1" applyAlignment="1">
      <alignment horizontal="left"/>
    </xf>
    <xf numFmtId="0" fontId="12" fillId="35" borderId="0" xfId="0" applyFont="1" applyFill="1" applyAlignment="1" applyProtection="1">
      <alignment horizontal="left"/>
      <protection/>
    </xf>
    <xf numFmtId="0" fontId="13" fillId="35" borderId="0" xfId="0" applyFont="1" applyFill="1" applyAlignment="1" applyProtection="1">
      <alignment horizontal="left"/>
      <protection/>
    </xf>
    <xf numFmtId="0" fontId="13" fillId="35" borderId="0" xfId="0" applyFont="1" applyFill="1" applyAlignment="1">
      <alignment/>
    </xf>
    <xf numFmtId="0" fontId="3" fillId="0" borderId="0" xfId="0" applyFont="1" applyAlignment="1" quotePrefix="1">
      <alignment horizontal="right"/>
    </xf>
    <xf numFmtId="0" fontId="12" fillId="35" borderId="0" xfId="0" applyFont="1" applyFill="1" applyBorder="1" applyAlignment="1" applyProtection="1">
      <alignment horizontal="left"/>
      <protection hidden="1"/>
    </xf>
    <xf numFmtId="0" fontId="12" fillId="35" borderId="0" xfId="0" applyFont="1" applyFill="1" applyAlignment="1" applyProtection="1">
      <alignment/>
      <protection hidden="1"/>
    </xf>
    <xf numFmtId="0" fontId="12" fillId="35" borderId="0" xfId="0" applyFont="1" applyFill="1" applyAlignment="1" applyProtection="1">
      <alignment/>
      <protection hidden="1"/>
    </xf>
    <xf numFmtId="173" fontId="12" fillId="35" borderId="0" xfId="0" applyNumberFormat="1" applyFont="1" applyFill="1" applyAlignment="1" applyProtection="1" quotePrefix="1">
      <alignment horizontal="left"/>
      <protection hidden="1"/>
    </xf>
    <xf numFmtId="0" fontId="13" fillId="35" borderId="0" xfId="0" applyFont="1" applyFill="1" applyAlignment="1" applyProtection="1">
      <alignment/>
      <protection hidden="1"/>
    </xf>
    <xf numFmtId="167" fontId="13" fillId="35" borderId="0" xfId="0" applyNumberFormat="1" applyFont="1" applyFill="1" applyAlignment="1" applyProtection="1">
      <alignment/>
      <protection/>
    </xf>
    <xf numFmtId="0" fontId="13" fillId="35" borderId="0" xfId="0" applyFont="1" applyFill="1" applyAlignment="1" applyProtection="1">
      <alignment horizontal="center"/>
      <protection hidden="1"/>
    </xf>
    <xf numFmtId="3" fontId="13" fillId="35" borderId="0" xfId="0" applyNumberFormat="1" applyFont="1" applyFill="1" applyBorder="1" applyAlignment="1" applyProtection="1">
      <alignment/>
      <protection hidden="1"/>
    </xf>
    <xf numFmtId="0" fontId="13" fillId="35" borderId="0" xfId="0" applyFont="1" applyFill="1" applyBorder="1" applyAlignment="1" applyProtection="1">
      <alignment/>
      <protection hidden="1"/>
    </xf>
    <xf numFmtId="3" fontId="13" fillId="35" borderId="0" xfId="0" applyNumberFormat="1" applyFont="1" applyFill="1" applyAlignment="1" applyProtection="1">
      <alignment/>
      <protection hidden="1"/>
    </xf>
    <xf numFmtId="0" fontId="12" fillId="35" borderId="0" xfId="0" applyFont="1" applyFill="1" applyAlignment="1" applyProtection="1">
      <alignment horizontal="left"/>
      <protection hidden="1"/>
    </xf>
    <xf numFmtId="0" fontId="7" fillId="34" borderId="18" xfId="0" applyFont="1" applyFill="1" applyBorder="1" applyAlignment="1">
      <alignment horizontal="center" vertical="top" wrapText="1"/>
    </xf>
    <xf numFmtId="173" fontId="2" fillId="34" borderId="13" xfId="0" applyNumberFormat="1" applyFont="1" applyFill="1" applyBorder="1" applyAlignment="1" applyProtection="1" quotePrefix="1">
      <alignment horizontal="center"/>
      <protection hidden="1"/>
    </xf>
    <xf numFmtId="0" fontId="7" fillId="34" borderId="0" xfId="0" applyFont="1" applyFill="1" applyBorder="1" applyAlignment="1">
      <alignment horizontal="center" vertical="top"/>
    </xf>
    <xf numFmtId="173" fontId="0" fillId="0" borderId="0" xfId="0" applyNumberFormat="1" applyBorder="1" applyAlignment="1">
      <alignment horizontal="center"/>
    </xf>
    <xf numFmtId="0" fontId="9" fillId="35" borderId="0" xfId="0" applyFont="1" applyFill="1" applyBorder="1" applyAlignment="1">
      <alignment horizontal="right"/>
    </xf>
    <xf numFmtId="0" fontId="8" fillId="35" borderId="0" xfId="0" applyFont="1" applyFill="1" applyBorder="1" applyAlignment="1" applyProtection="1">
      <alignment horizontal="right"/>
      <protection/>
    </xf>
    <xf numFmtId="173" fontId="3" fillId="35" borderId="0" xfId="0" applyNumberFormat="1" applyFont="1" applyFill="1" applyAlignment="1">
      <alignment horizontal="center"/>
    </xf>
    <xf numFmtId="0" fontId="13" fillId="34" borderId="0" xfId="0" applyFont="1" applyFill="1" applyBorder="1" applyAlignment="1" applyProtection="1">
      <alignment horizontal="center" wrapText="1"/>
      <protection hidden="1"/>
    </xf>
    <xf numFmtId="0" fontId="0" fillId="0" borderId="0" xfId="0" applyAlignment="1">
      <alignment wrapText="1"/>
    </xf>
    <xf numFmtId="0" fontId="0" fillId="0" borderId="10" xfId="0" applyBorder="1" applyAlignment="1">
      <alignment wrapText="1"/>
    </xf>
    <xf numFmtId="0" fontId="9" fillId="33" borderId="21" xfId="0" applyFont="1" applyFill="1" applyBorder="1" applyAlignment="1" applyProtection="1">
      <alignment wrapText="1"/>
      <protection locked="0"/>
    </xf>
    <xf numFmtId="0" fontId="0" fillId="0" borderId="12" xfId="0" applyBorder="1" applyAlignment="1">
      <alignment wrapText="1"/>
    </xf>
    <xf numFmtId="0" fontId="0" fillId="0" borderId="22" xfId="0" applyBorder="1" applyAlignment="1">
      <alignment wrapText="1"/>
    </xf>
    <xf numFmtId="0" fontId="0" fillId="0" borderId="18" xfId="0" applyBorder="1" applyAlignment="1">
      <alignment wrapText="1"/>
    </xf>
    <xf numFmtId="0" fontId="0" fillId="0" borderId="23" xfId="0" applyBorder="1" applyAlignment="1">
      <alignment wrapText="1"/>
    </xf>
    <xf numFmtId="0" fontId="0" fillId="0" borderId="19" xfId="0" applyBorder="1" applyAlignment="1">
      <alignment wrapText="1"/>
    </xf>
    <xf numFmtId="0" fontId="0" fillId="0" borderId="20" xfId="0" applyBorder="1" applyAlignment="1">
      <alignment wrapText="1"/>
    </xf>
    <xf numFmtId="49" fontId="9" fillId="33" borderId="10" xfId="0" applyNumberFormat="1" applyFont="1" applyFill="1" applyBorder="1" applyAlignment="1" applyProtection="1">
      <alignment/>
      <protection locked="0"/>
    </xf>
    <xf numFmtId="0" fontId="0" fillId="0" borderId="10" xfId="0" applyBorder="1" applyAlignment="1" applyProtection="1">
      <alignment/>
      <protection locked="0"/>
    </xf>
    <xf numFmtId="0" fontId="9" fillId="34" borderId="10" xfId="0" applyFont="1" applyFill="1" applyBorder="1" applyAlignment="1" applyProtection="1">
      <alignment/>
      <protection locked="0"/>
    </xf>
    <xf numFmtId="0" fontId="9" fillId="34" borderId="21" xfId="0" applyFont="1" applyFill="1" applyBorder="1" applyAlignment="1">
      <alignment horizontal="left" vertical="top" wrapText="1"/>
    </xf>
    <xf numFmtId="0" fontId="9" fillId="34" borderId="18" xfId="0" applyFont="1" applyFill="1" applyBorder="1" applyAlignment="1">
      <alignment horizontal="left" vertical="top" wrapText="1"/>
    </xf>
    <xf numFmtId="0" fontId="0" fillId="0" borderId="0" xfId="0" applyBorder="1" applyAlignment="1">
      <alignment wrapText="1"/>
    </xf>
    <xf numFmtId="168" fontId="9" fillId="34" borderId="0" xfId="0" applyNumberFormat="1" applyFont="1" applyFill="1" applyBorder="1" applyAlignment="1" applyProtection="1">
      <alignment horizontal="center" wrapText="1"/>
      <protection hidden="1"/>
    </xf>
    <xf numFmtId="0" fontId="3" fillId="0" borderId="0" xfId="0" applyFont="1" applyAlignment="1" applyProtection="1">
      <alignment wrapText="1"/>
      <protection hidden="1"/>
    </xf>
    <xf numFmtId="0" fontId="3" fillId="33" borderId="10" xfId="0" applyFont="1" applyFill="1" applyBorder="1" applyAlignment="1" applyProtection="1">
      <alignment horizontal="center"/>
      <protection locked="0"/>
    </xf>
    <xf numFmtId="167" fontId="3" fillId="33" borderId="10" xfId="0" applyNumberFormat="1" applyFont="1" applyFill="1" applyBorder="1" applyAlignment="1" applyProtection="1">
      <alignment horizontal="center"/>
      <protection locked="0"/>
    </xf>
    <xf numFmtId="0" fontId="0" fillId="0" borderId="10" xfId="0" applyBorder="1" applyAlignment="1" applyProtection="1">
      <alignment horizontal="center"/>
      <protection locked="0"/>
    </xf>
    <xf numFmtId="49" fontId="3" fillId="33" borderId="10" xfId="0" applyNumberFormat="1" applyFont="1" applyFill="1" applyBorder="1" applyAlignment="1" applyProtection="1">
      <alignment horizontal="center" wrapText="1"/>
      <protection locked="0"/>
    </xf>
    <xf numFmtId="0" fontId="3" fillId="0" borderId="0" xfId="0" applyFont="1" applyBorder="1" applyAlignment="1" applyProtection="1">
      <alignment vertical="top" wrapText="1"/>
      <protection/>
    </xf>
    <xf numFmtId="0" fontId="3" fillId="0" borderId="0" xfId="0" applyFont="1" applyAlignment="1" applyProtection="1">
      <alignment wrapText="1"/>
      <protection/>
    </xf>
    <xf numFmtId="0" fontId="2" fillId="34" borderId="0" xfId="0" applyFont="1" applyFill="1" applyAlignment="1" applyProtection="1">
      <alignment wrapText="1"/>
      <protection hidden="1"/>
    </xf>
    <xf numFmtId="0" fontId="21" fillId="0" borderId="24" xfId="0" applyFont="1" applyBorder="1" applyAlignment="1" applyProtection="1">
      <alignment vertical="center" wrapText="1"/>
      <protection/>
    </xf>
    <xf numFmtId="0" fontId="0" fillId="0" borderId="11" xfId="0" applyBorder="1" applyAlignment="1">
      <alignment vertical="center" wrapText="1"/>
    </xf>
    <xf numFmtId="0" fontId="0" fillId="0" borderId="11" xfId="0" applyBorder="1" applyAlignment="1">
      <alignment wrapText="1"/>
    </xf>
    <xf numFmtId="0" fontId="0" fillId="0" borderId="25" xfId="0" applyBorder="1" applyAlignment="1">
      <alignment wrapText="1"/>
    </xf>
    <xf numFmtId="0" fontId="2" fillId="34" borderId="0" xfId="0" applyFont="1" applyFill="1" applyAlignment="1" applyProtection="1">
      <alignment horizontal="left" vertical="top" wrapText="1"/>
      <protection hidden="1"/>
    </xf>
    <xf numFmtId="0" fontId="3" fillId="34" borderId="0" xfId="0" applyFont="1" applyFill="1" applyAlignment="1" applyProtection="1">
      <alignment wrapText="1"/>
      <protection hidden="1"/>
    </xf>
    <xf numFmtId="0" fontId="3" fillId="34" borderId="0" xfId="0" applyFont="1" applyFill="1" applyAlignment="1" applyProtection="1">
      <alignment horizontal="left" vertical="top" wrapText="1"/>
      <protection hidden="1"/>
    </xf>
    <xf numFmtId="167" fontId="3" fillId="34" borderId="10" xfId="0" applyNumberFormat="1" applyFont="1" applyFill="1" applyBorder="1" applyAlignment="1" applyProtection="1">
      <alignment horizontal="center"/>
      <protection hidden="1"/>
    </xf>
    <xf numFmtId="0" fontId="0" fillId="0" borderId="10" xfId="0" applyBorder="1" applyAlignment="1" applyProtection="1">
      <alignment horizontal="center"/>
      <protection hidden="1"/>
    </xf>
    <xf numFmtId="0" fontId="3" fillId="33" borderId="10" xfId="0" applyFont="1" applyFill="1" applyBorder="1" applyAlignment="1" applyProtection="1">
      <alignment horizontal="center" wrapText="1"/>
      <protection locked="0"/>
    </xf>
    <xf numFmtId="0" fontId="0" fillId="0" borderId="10" xfId="0" applyBorder="1" applyAlignment="1" applyProtection="1">
      <alignment horizontal="center" wrapText="1"/>
      <protection locked="0"/>
    </xf>
    <xf numFmtId="0" fontId="9" fillId="34" borderId="0" xfId="0" applyFont="1" applyFill="1" applyAlignment="1" applyProtection="1">
      <alignment wrapText="1"/>
      <protection hidden="1"/>
    </xf>
    <xf numFmtId="0" fontId="13" fillId="0" borderId="0" xfId="0" applyFont="1" applyAlignment="1">
      <alignment wrapText="1"/>
    </xf>
    <xf numFmtId="0" fontId="15" fillId="34" borderId="0" xfId="0" applyFont="1" applyFill="1" applyAlignment="1" applyProtection="1">
      <alignment wrapText="1"/>
      <protection hidden="1"/>
    </xf>
    <xf numFmtId="0" fontId="15" fillId="0" borderId="0" xfId="0" applyFont="1" applyAlignment="1">
      <alignment wrapText="1"/>
    </xf>
    <xf numFmtId="173" fontId="2" fillId="0" borderId="13" xfId="0" applyNumberFormat="1" applyFont="1" applyBorder="1" applyAlignment="1" applyProtection="1">
      <alignment horizontal="center"/>
      <protection hidden="1"/>
    </xf>
    <xf numFmtId="0" fontId="0" fillId="0" borderId="13" xfId="0" applyBorder="1" applyAlignment="1">
      <alignment/>
    </xf>
    <xf numFmtId="167" fontId="3" fillId="34" borderId="14" xfId="0" applyNumberFormat="1" applyFont="1" applyFill="1" applyBorder="1" applyAlignment="1" applyProtection="1">
      <alignment horizontal="center"/>
      <protection hidden="1"/>
    </xf>
    <xf numFmtId="0" fontId="0" fillId="0" borderId="14" xfId="0" applyBorder="1" applyAlignment="1" applyProtection="1">
      <alignment horizontal="center"/>
      <protection hidden="1"/>
    </xf>
    <xf numFmtId="3" fontId="3" fillId="34" borderId="14" xfId="0" applyNumberFormat="1" applyFont="1" applyFill="1" applyBorder="1" applyAlignment="1" applyProtection="1">
      <alignment horizontal="center"/>
      <protection hidden="1"/>
    </xf>
    <xf numFmtId="0" fontId="3" fillId="34" borderId="0" xfId="0" applyFont="1" applyFill="1" applyAlignment="1" applyProtection="1">
      <alignment horizontal="left" wrapText="1"/>
      <protection hidden="1"/>
    </xf>
    <xf numFmtId="0" fontId="11" fillId="34" borderId="0" xfId="0" applyFont="1" applyFill="1" applyAlignment="1" applyProtection="1">
      <alignment horizontal="left" vertical="center" wrapText="1"/>
      <protection hidden="1"/>
    </xf>
    <xf numFmtId="0" fontId="0" fillId="0" borderId="0" xfId="0" applyAlignment="1">
      <alignment/>
    </xf>
    <xf numFmtId="0" fontId="14" fillId="34" borderId="0" xfId="0" applyFont="1" applyFill="1" applyAlignment="1" applyProtection="1">
      <alignment vertical="top" wrapText="1"/>
      <protection hidden="1"/>
    </xf>
    <xf numFmtId="0" fontId="14" fillId="0" borderId="0" xfId="0" applyFont="1" applyAlignment="1">
      <alignment vertical="top" wrapText="1"/>
    </xf>
    <xf numFmtId="0" fontId="3" fillId="34" borderId="0" xfId="0" applyFont="1" applyFill="1" applyAlignment="1" applyProtection="1">
      <alignment vertical="center" wrapText="1"/>
      <protection hidden="1"/>
    </xf>
    <xf numFmtId="0" fontId="3" fillId="0" borderId="14" xfId="0" applyNumberFormat="1" applyFont="1" applyBorder="1" applyAlignment="1" applyProtection="1">
      <alignment horizontal="center"/>
      <protection hidden="1"/>
    </xf>
    <xf numFmtId="0" fontId="0" fillId="0" borderId="14" xfId="0" applyNumberFormat="1" applyBorder="1" applyAlignment="1" applyProtection="1">
      <alignment/>
      <protection hidden="1"/>
    </xf>
    <xf numFmtId="0" fontId="3" fillId="34" borderId="0" xfId="0" applyFont="1" applyFill="1" applyAlignment="1" applyProtection="1">
      <alignment vertical="top" wrapText="1"/>
      <protection hidden="1"/>
    </xf>
    <xf numFmtId="0" fontId="0" fillId="34" borderId="0" xfId="0" applyFill="1" applyAlignment="1" applyProtection="1">
      <alignment wrapText="1"/>
      <protection hidden="1"/>
    </xf>
    <xf numFmtId="0" fontId="2" fillId="34" borderId="0" xfId="0" applyFont="1" applyFill="1" applyBorder="1" applyAlignment="1" applyProtection="1">
      <alignment wrapText="1"/>
      <protection hidden="1"/>
    </xf>
    <xf numFmtId="0" fontId="3" fillId="34" borderId="0" xfId="0" applyFont="1" applyFill="1" applyBorder="1" applyAlignment="1" applyProtection="1">
      <alignment wrapText="1"/>
      <protection hidden="1"/>
    </xf>
    <xf numFmtId="0" fontId="12" fillId="34" borderId="0" xfId="0" applyFont="1" applyFill="1" applyAlignment="1" applyProtection="1">
      <alignment wrapText="1"/>
      <protection hidden="1"/>
    </xf>
    <xf numFmtId="0" fontId="0" fillId="0" borderId="0" xfId="0" applyAlignment="1" applyProtection="1">
      <alignment wrapText="1"/>
      <protection hidden="1"/>
    </xf>
    <xf numFmtId="0" fontId="6" fillId="34" borderId="0" xfId="0" applyFont="1" applyFill="1" applyAlignment="1" applyProtection="1">
      <alignment wrapText="1"/>
      <protection hidden="1"/>
    </xf>
    <xf numFmtId="0" fontId="2" fillId="34" borderId="0" xfId="0" applyFont="1" applyFill="1" applyAlignment="1" applyProtection="1">
      <alignment horizontal="left" wrapText="1"/>
      <protection hidden="1"/>
    </xf>
    <xf numFmtId="173" fontId="2" fillId="34" borderId="13" xfId="0" applyNumberFormat="1" applyFont="1" applyFill="1" applyBorder="1" applyAlignment="1" applyProtection="1" quotePrefix="1">
      <alignment horizontal="center"/>
      <protection hidden="1"/>
    </xf>
    <xf numFmtId="173" fontId="0" fillId="0" borderId="13" xfId="0" applyNumberFormat="1" applyBorder="1" applyAlignment="1">
      <alignment horizontal="center"/>
    </xf>
    <xf numFmtId="0" fontId="21" fillId="34" borderId="24" xfId="0" applyFont="1" applyFill="1" applyBorder="1" applyAlignment="1" applyProtection="1">
      <alignment horizontal="left" vertical="center" wrapText="1"/>
      <protection hidden="1"/>
    </xf>
    <xf numFmtId="0" fontId="21" fillId="34" borderId="11" xfId="0" applyFont="1" applyFill="1" applyBorder="1" applyAlignment="1" applyProtection="1">
      <alignment horizontal="left" vertical="center" wrapText="1"/>
      <protection hidden="1"/>
    </xf>
    <xf numFmtId="0" fontId="3" fillId="34" borderId="0" xfId="0" applyFont="1" applyFill="1" applyBorder="1" applyAlignment="1" applyProtection="1">
      <alignment horizontal="justify" wrapText="1"/>
      <protection hidden="1"/>
    </xf>
    <xf numFmtId="173" fontId="12" fillId="34" borderId="13" xfId="0" applyNumberFormat="1" applyFont="1" applyFill="1" applyBorder="1" applyAlignment="1" applyProtection="1" quotePrefix="1">
      <alignment horizontal="center"/>
      <protection hidden="1"/>
    </xf>
    <xf numFmtId="0" fontId="25" fillId="35" borderId="0" xfId="0" applyFont="1" applyFill="1" applyAlignment="1" applyProtection="1">
      <alignment wrapText="1"/>
      <protection hidden="1"/>
    </xf>
    <xf numFmtId="0" fontId="9" fillId="35" borderId="0" xfId="0" applyFont="1" applyFill="1" applyAlignment="1">
      <alignment wrapText="1"/>
    </xf>
    <xf numFmtId="0" fontId="0" fillId="35" borderId="0" xfId="0" applyFill="1" applyAlignment="1">
      <alignment wrapText="1"/>
    </xf>
    <xf numFmtId="0" fontId="9" fillId="35" borderId="0" xfId="0" applyFont="1" applyFill="1" applyAlignment="1" applyProtection="1">
      <alignment wrapText="1"/>
      <protection hidden="1"/>
    </xf>
    <xf numFmtId="0" fontId="12" fillId="35" borderId="0" xfId="0" applyFont="1" applyFill="1" applyAlignment="1" applyProtection="1">
      <alignment horizontal="left" wrapText="1"/>
      <protection hidden="1"/>
    </xf>
    <xf numFmtId="0" fontId="13" fillId="35" borderId="0" xfId="0" applyFont="1" applyFill="1" applyAlignment="1">
      <alignment wrapText="1"/>
    </xf>
    <xf numFmtId="0" fontId="9" fillId="35" borderId="21" xfId="0" applyFont="1" applyFill="1" applyBorder="1" applyAlignment="1" applyProtection="1">
      <alignment horizontal="left" vertical="center" wrapText="1"/>
      <protection/>
    </xf>
    <xf numFmtId="0" fontId="0" fillId="0" borderId="12" xfId="0" applyBorder="1" applyAlignment="1">
      <alignment horizontal="left" vertical="center" wrapText="1"/>
    </xf>
    <xf numFmtId="0" fontId="0" fillId="0" borderId="22" xfId="0" applyBorder="1" applyAlignment="1">
      <alignment horizontal="left" vertical="center" wrapText="1"/>
    </xf>
    <xf numFmtId="0" fontId="0" fillId="0" borderId="18" xfId="0" applyBorder="1" applyAlignment="1">
      <alignment horizontal="left" vertical="center" wrapText="1"/>
    </xf>
    <xf numFmtId="0" fontId="0" fillId="0" borderId="0" xfId="0" applyBorder="1" applyAlignment="1">
      <alignment horizontal="left" vertical="center" wrapText="1"/>
    </xf>
    <xf numFmtId="0" fontId="0" fillId="0" borderId="23" xfId="0" applyBorder="1" applyAlignment="1">
      <alignment horizontal="left" vertical="center" wrapText="1"/>
    </xf>
    <xf numFmtId="0" fontId="9" fillId="35" borderId="0" xfId="0" applyFont="1" applyFill="1" applyBorder="1" applyAlignment="1">
      <alignment vertical="center" wrapText="1"/>
    </xf>
    <xf numFmtId="0" fontId="0" fillId="35" borderId="0" xfId="0" applyFill="1" applyBorder="1" applyAlignment="1">
      <alignment vertical="center" wrapText="1"/>
    </xf>
    <xf numFmtId="0" fontId="0" fillId="35" borderId="23" xfId="0" applyFill="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90"/>
  <sheetViews>
    <sheetView tabSelected="1" zoomScalePageLayoutView="0" workbookViewId="0" topLeftCell="C10">
      <selection activeCell="E60" sqref="E60"/>
    </sheetView>
  </sheetViews>
  <sheetFormatPr defaultColWidth="9.00390625" defaultRowHeight="15.75"/>
  <cols>
    <col min="1" max="1" width="2.50390625" style="13" customWidth="1"/>
    <col min="2" max="2" width="5.125" style="203" customWidth="1"/>
    <col min="3" max="3" width="26.625" style="13" customWidth="1"/>
    <col min="4" max="4" width="1.4921875" style="13" customWidth="1"/>
    <col min="5" max="5" width="15.625" style="13" customWidth="1"/>
    <col min="6" max="6" width="1.625" style="13" customWidth="1"/>
    <col min="7" max="7" width="15.625" style="13" customWidth="1"/>
    <col min="8" max="8" width="3.625" style="13" customWidth="1"/>
    <col min="9" max="9" width="17.625" style="13" customWidth="1"/>
    <col min="10" max="10" width="0.74609375" style="13" customWidth="1"/>
    <col min="11" max="11" width="16.625" style="13" customWidth="1"/>
    <col min="12" max="12" width="0.74609375" style="13" customWidth="1"/>
    <col min="13" max="16384" width="9.00390625" style="13" customWidth="1"/>
  </cols>
  <sheetData>
    <row r="1" spans="1:12" ht="12.75">
      <c r="A1" s="165"/>
      <c r="B1" s="205"/>
      <c r="C1" s="165"/>
      <c r="D1" s="52"/>
      <c r="E1" s="20" t="s">
        <v>366</v>
      </c>
      <c r="F1" s="52"/>
      <c r="G1" s="52"/>
      <c r="J1" s="17" t="s">
        <v>275</v>
      </c>
      <c r="K1" s="53">
        <f ca="1">TODAY()</f>
        <v>42195</v>
      </c>
      <c r="L1" s="51"/>
    </row>
    <row r="2" spans="1:11" ht="12.75">
      <c r="A2" s="12" t="s">
        <v>180</v>
      </c>
      <c r="B2" s="206"/>
      <c r="C2" s="12"/>
      <c r="D2" s="12"/>
      <c r="E2" s="12"/>
      <c r="F2" s="12"/>
      <c r="G2" s="12"/>
      <c r="H2" s="12"/>
      <c r="I2" s="12"/>
      <c r="J2" s="12"/>
      <c r="K2" s="12"/>
    </row>
    <row r="3" ht="3" customHeight="1"/>
    <row r="4" spans="1:11" ht="12.75">
      <c r="A4" s="14" t="s">
        <v>110</v>
      </c>
      <c r="B4" s="207"/>
      <c r="C4" s="14"/>
      <c r="D4" s="15"/>
      <c r="E4" s="1"/>
      <c r="G4" s="16"/>
      <c r="I4" s="266" t="str">
        <f>+'Summary Page'!N2</f>
        <v>INFORMAL TAX RATE CALCULATOR FILE</v>
      </c>
      <c r="J4" s="266"/>
      <c r="K4" s="266"/>
    </row>
    <row r="5" spans="1:11" ht="12.75">
      <c r="A5" s="14"/>
      <c r="B5" s="207"/>
      <c r="C5" s="14"/>
      <c r="D5" s="15"/>
      <c r="E5" s="50" t="s">
        <v>139</v>
      </c>
      <c r="G5" s="16"/>
      <c r="H5" s="17" t="s">
        <v>199</v>
      </c>
      <c r="I5" s="267">
        <v>2014</v>
      </c>
      <c r="J5" s="268"/>
      <c r="K5" s="268"/>
    </row>
    <row r="6" spans="1:11" ht="12.75">
      <c r="A6" s="19" t="s">
        <v>111</v>
      </c>
      <c r="B6" s="208"/>
      <c r="C6" s="19"/>
      <c r="D6" s="15"/>
      <c r="E6" s="2"/>
      <c r="G6" s="16"/>
      <c r="I6" s="202"/>
      <c r="J6" s="202"/>
      <c r="K6" s="202"/>
    </row>
    <row r="7" spans="1:11" ht="12.75">
      <c r="A7" s="14" t="s">
        <v>112</v>
      </c>
      <c r="B7" s="207"/>
      <c r="C7" s="14"/>
      <c r="D7" s="15"/>
      <c r="E7" s="3"/>
      <c r="G7" s="16"/>
      <c r="I7" s="202"/>
      <c r="J7" s="202"/>
      <c r="K7" s="202"/>
    </row>
    <row r="8" ht="3" customHeight="1"/>
    <row r="9" spans="1:11" ht="12.75" customHeight="1">
      <c r="A9" s="21" t="s">
        <v>113</v>
      </c>
      <c r="B9" s="209"/>
      <c r="C9" s="21"/>
      <c r="D9" s="22"/>
      <c r="E9" s="22"/>
      <c r="F9" s="22"/>
      <c r="G9" s="22"/>
      <c r="H9" s="22"/>
      <c r="I9" s="22"/>
      <c r="J9" s="22"/>
      <c r="K9" s="22"/>
    </row>
    <row r="10" spans="1:11" ht="12.75" customHeight="1">
      <c r="A10" s="21" t="s">
        <v>114</v>
      </c>
      <c r="B10" s="209"/>
      <c r="C10" s="21"/>
      <c r="D10" s="22"/>
      <c r="E10" s="22"/>
      <c r="F10" s="22"/>
      <c r="G10" s="22"/>
      <c r="H10" s="22"/>
      <c r="I10" s="22"/>
      <c r="J10" s="22"/>
      <c r="K10" s="22"/>
    </row>
    <row r="11" spans="1:12" ht="12.75" customHeight="1">
      <c r="A11" s="23" t="s">
        <v>115</v>
      </c>
      <c r="B11" s="210"/>
      <c r="C11" s="23"/>
      <c r="D11" s="24"/>
      <c r="E11" s="24"/>
      <c r="F11" s="24"/>
      <c r="G11" s="24"/>
      <c r="H11" s="24"/>
      <c r="I11" s="24"/>
      <c r="J11" s="24"/>
      <c r="K11" s="24"/>
      <c r="L11" s="42"/>
    </row>
    <row r="12" spans="1:12" ht="3" customHeight="1">
      <c r="A12" s="21"/>
      <c r="B12" s="209"/>
      <c r="C12" s="21"/>
      <c r="D12" s="287"/>
      <c r="E12" s="287"/>
      <c r="F12" s="287"/>
      <c r="G12" s="287"/>
      <c r="H12" s="287"/>
      <c r="I12" s="288"/>
      <c r="J12" s="288"/>
      <c r="K12" s="288"/>
      <c r="L12" s="16"/>
    </row>
    <row r="13" spans="1:12" ht="12.75" customHeight="1">
      <c r="A13" s="377" t="s">
        <v>367</v>
      </c>
      <c r="B13" s="368"/>
      <c r="C13" s="368"/>
      <c r="D13" s="368"/>
      <c r="E13" s="368"/>
      <c r="F13" s="368"/>
      <c r="G13" s="368"/>
      <c r="H13" s="369"/>
      <c r="I13" s="287"/>
      <c r="J13" s="287"/>
      <c r="K13" s="287"/>
      <c r="L13" s="16"/>
    </row>
    <row r="14" spans="1:12" ht="12.75" customHeight="1">
      <c r="A14" s="378"/>
      <c r="B14" s="379"/>
      <c r="C14" s="379"/>
      <c r="D14" s="379"/>
      <c r="E14" s="379"/>
      <c r="F14" s="379"/>
      <c r="G14" s="379"/>
      <c r="H14" s="371"/>
      <c r="J14" s="287"/>
      <c r="L14" s="16"/>
    </row>
    <row r="15" spans="1:12" ht="12.75" customHeight="1">
      <c r="A15" s="378"/>
      <c r="B15" s="379"/>
      <c r="C15" s="379"/>
      <c r="D15" s="379"/>
      <c r="E15" s="379"/>
      <c r="F15" s="379"/>
      <c r="G15" s="379"/>
      <c r="H15" s="371"/>
      <c r="I15" s="357" t="s">
        <v>369</v>
      </c>
      <c r="J15" s="287"/>
      <c r="K15" s="359" t="s">
        <v>370</v>
      </c>
      <c r="L15" s="16"/>
    </row>
    <row r="16" spans="1:12" ht="12.75" customHeight="1">
      <c r="A16" s="378"/>
      <c r="B16" s="379"/>
      <c r="C16" s="379"/>
      <c r="D16" s="379"/>
      <c r="E16" s="379"/>
      <c r="F16" s="379"/>
      <c r="G16" s="379"/>
      <c r="H16" s="371"/>
      <c r="I16" s="380" t="s">
        <v>368</v>
      </c>
      <c r="J16" s="287"/>
      <c r="L16" s="16"/>
    </row>
    <row r="17" spans="1:12" ht="12.75" customHeight="1">
      <c r="A17" s="378"/>
      <c r="B17" s="379"/>
      <c r="C17" s="379"/>
      <c r="D17" s="379"/>
      <c r="E17" s="379"/>
      <c r="F17" s="379"/>
      <c r="G17" s="379"/>
      <c r="H17" s="371"/>
      <c r="I17" s="365"/>
      <c r="J17" s="287"/>
      <c r="K17" s="364" t="s">
        <v>371</v>
      </c>
      <c r="L17" s="16"/>
    </row>
    <row r="18" spans="1:12" ht="12.75" customHeight="1">
      <c r="A18" s="372"/>
      <c r="B18" s="366"/>
      <c r="C18" s="366"/>
      <c r="D18" s="366"/>
      <c r="E18" s="366"/>
      <c r="F18" s="366"/>
      <c r="G18" s="366"/>
      <c r="H18" s="373"/>
      <c r="I18" s="365"/>
      <c r="J18" s="287"/>
      <c r="K18" s="365"/>
      <c r="L18" s="16"/>
    </row>
    <row r="19" spans="1:11" ht="12.75" customHeight="1">
      <c r="A19" s="25" t="s">
        <v>116</v>
      </c>
      <c r="B19" s="211"/>
      <c r="C19" s="25"/>
      <c r="D19" s="26"/>
      <c r="E19" s="16"/>
      <c r="F19" s="16"/>
      <c r="G19" s="16"/>
      <c r="H19" s="16"/>
      <c r="I19" s="365"/>
      <c r="J19" s="64"/>
      <c r="K19" s="365"/>
    </row>
    <row r="20" spans="1:11" ht="12.75" customHeight="1">
      <c r="A20" s="13" t="s">
        <v>200</v>
      </c>
      <c r="B20" s="203">
        <f>-I5+1</f>
        <v>-2013</v>
      </c>
      <c r="C20" s="13" t="s">
        <v>296</v>
      </c>
      <c r="D20" s="27"/>
      <c r="E20" s="28"/>
      <c r="F20" s="28"/>
      <c r="G20" s="28"/>
      <c r="H20" s="29"/>
      <c r="I20" s="366"/>
      <c r="K20" s="366"/>
    </row>
    <row r="21" spans="2:8" ht="12.75" customHeight="1">
      <c r="B21" s="212" t="s">
        <v>297</v>
      </c>
      <c r="D21" s="27"/>
      <c r="E21" s="28"/>
      <c r="F21" s="28"/>
      <c r="G21" s="28"/>
      <c r="H21" s="29"/>
    </row>
    <row r="22" spans="2:11" ht="12.75" customHeight="1">
      <c r="B22" s="212" t="s">
        <v>361</v>
      </c>
      <c r="C22" s="289"/>
      <c r="D22" s="27"/>
      <c r="E22" s="28"/>
      <c r="F22" s="28"/>
      <c r="G22" s="28"/>
      <c r="H22" s="29"/>
      <c r="I22" s="4"/>
      <c r="J22" s="202"/>
      <c r="K22" s="4"/>
    </row>
    <row r="23" ht="3" customHeight="1">
      <c r="J23" s="202"/>
    </row>
    <row r="24" spans="1:10" ht="12.75" customHeight="1">
      <c r="A24" s="30" t="s">
        <v>201</v>
      </c>
      <c r="B24" s="30" t="s">
        <v>202</v>
      </c>
      <c r="E24" s="28"/>
      <c r="F24" s="28"/>
      <c r="G24" s="28"/>
      <c r="H24" s="29"/>
      <c r="J24" s="202"/>
    </row>
    <row r="25" spans="2:11" ht="12.75" customHeight="1">
      <c r="B25" s="31" t="s">
        <v>263</v>
      </c>
      <c r="E25" s="28"/>
      <c r="F25" s="28"/>
      <c r="G25" s="28"/>
      <c r="H25" s="28"/>
      <c r="I25" s="4"/>
      <c r="J25" s="202"/>
      <c r="K25" s="4"/>
    </row>
    <row r="26" ht="3" customHeight="1">
      <c r="J26" s="202"/>
    </row>
    <row r="27" spans="1:11" ht="12.75" customHeight="1">
      <c r="A27" s="31" t="s">
        <v>210</v>
      </c>
      <c r="B27" s="204">
        <f>-I5</f>
        <v>-2014</v>
      </c>
      <c r="C27" s="31" t="s">
        <v>204</v>
      </c>
      <c r="E27" s="28"/>
      <c r="F27" s="28"/>
      <c r="G27" s="16"/>
      <c r="H27" s="28"/>
      <c r="I27" s="16"/>
      <c r="J27" s="202"/>
      <c r="K27" s="16"/>
    </row>
    <row r="28" spans="2:10" ht="12.75" customHeight="1">
      <c r="B28" s="204"/>
      <c r="C28" s="31" t="s">
        <v>205</v>
      </c>
      <c r="E28" s="6"/>
      <c r="F28" s="28"/>
      <c r="G28" s="4"/>
      <c r="J28" s="202"/>
    </row>
    <row r="29" spans="1:11" ht="12.75" customHeight="1">
      <c r="A29" s="16"/>
      <c r="B29" s="213"/>
      <c r="C29" s="16"/>
      <c r="D29" s="16"/>
      <c r="E29" s="32" t="s">
        <v>52</v>
      </c>
      <c r="F29" s="32"/>
      <c r="G29" s="33" t="s">
        <v>136</v>
      </c>
      <c r="J29" s="202"/>
      <c r="K29" s="33"/>
    </row>
    <row r="30" spans="1:12" s="60" customFormat="1" ht="3" customHeight="1">
      <c r="A30" s="57"/>
      <c r="B30" s="214"/>
      <c r="C30" s="57"/>
      <c r="D30" s="57"/>
      <c r="E30" s="57"/>
      <c r="F30" s="58"/>
      <c r="G30" s="59"/>
      <c r="H30" s="59"/>
      <c r="I30" s="270"/>
      <c r="J30" s="271"/>
      <c r="K30" s="270"/>
      <c r="L30" s="272"/>
    </row>
    <row r="31" spans="1:11" ht="12.75">
      <c r="A31" s="34" t="s">
        <v>117</v>
      </c>
      <c r="B31" s="215"/>
      <c r="C31" s="34"/>
      <c r="D31" s="35"/>
      <c r="E31" s="36" t="s">
        <v>118</v>
      </c>
      <c r="F31" s="37"/>
      <c r="G31" s="36" t="s">
        <v>119</v>
      </c>
      <c r="H31" s="35"/>
      <c r="I31" s="269" t="s">
        <v>120</v>
      </c>
      <c r="J31" s="202"/>
      <c r="K31" s="50"/>
    </row>
    <row r="32" spans="1:7" ht="12.75">
      <c r="A32" s="13" t="s">
        <v>206</v>
      </c>
      <c r="B32" s="203">
        <f>-I5</f>
        <v>-2014</v>
      </c>
      <c r="C32" s="13" t="s">
        <v>217</v>
      </c>
      <c r="E32" s="5"/>
      <c r="F32" s="38"/>
      <c r="G32" s="5"/>
    </row>
    <row r="33" ht="3" customHeight="1"/>
    <row r="34" spans="1:11" ht="12.75">
      <c r="A34" s="13" t="s">
        <v>201</v>
      </c>
      <c r="B34" s="13" t="s">
        <v>207</v>
      </c>
      <c r="D34" s="27"/>
      <c r="E34" s="5"/>
      <c r="F34" s="38"/>
      <c r="G34" s="39" t="s">
        <v>121</v>
      </c>
      <c r="H34" s="40"/>
      <c r="I34" s="40"/>
      <c r="J34" s="40"/>
      <c r="K34" s="40"/>
    </row>
    <row r="35" ht="3" customHeight="1"/>
    <row r="36" spans="1:11" ht="12.75">
      <c r="A36" s="13" t="s">
        <v>208</v>
      </c>
      <c r="B36" s="13" t="s">
        <v>209</v>
      </c>
      <c r="D36" s="27"/>
      <c r="E36" s="5"/>
      <c r="F36" s="38"/>
      <c r="G36" s="5"/>
      <c r="H36" s="40"/>
      <c r="I36" s="38"/>
      <c r="J36" s="38"/>
      <c r="K36" s="38"/>
    </row>
    <row r="37" ht="3" customHeight="1"/>
    <row r="38" spans="1:11" ht="11.25" customHeight="1">
      <c r="A38" s="13" t="s">
        <v>210</v>
      </c>
      <c r="B38" s="203">
        <f>-I5+1</f>
        <v>-2013</v>
      </c>
      <c r="C38" s="13" t="s">
        <v>218</v>
      </c>
      <c r="D38" s="27"/>
      <c r="E38" s="5"/>
      <c r="F38" s="40"/>
      <c r="G38" s="5"/>
      <c r="H38" s="40"/>
      <c r="I38" s="40"/>
      <c r="J38" s="40"/>
      <c r="K38" s="40"/>
    </row>
    <row r="39" ht="3" customHeight="1"/>
    <row r="40" spans="1:11" ht="12.75">
      <c r="A40" s="13" t="s">
        <v>211</v>
      </c>
      <c r="B40" s="13" t="s">
        <v>212</v>
      </c>
      <c r="D40" s="27"/>
      <c r="E40" s="5"/>
      <c r="F40" s="38"/>
      <c r="G40" s="5"/>
      <c r="H40" s="40"/>
      <c r="I40" s="38"/>
      <c r="J40" s="38"/>
      <c r="K40" s="38"/>
    </row>
    <row r="41" ht="4.5" customHeight="1"/>
    <row r="42" spans="1:11" ht="12.75">
      <c r="A42" s="13" t="s">
        <v>213</v>
      </c>
      <c r="B42" s="13" t="s">
        <v>214</v>
      </c>
      <c r="D42" s="27"/>
      <c r="E42" s="5"/>
      <c r="F42" s="38"/>
      <c r="G42" s="5"/>
      <c r="H42" s="40"/>
      <c r="I42" s="38"/>
      <c r="J42" s="38"/>
      <c r="K42" s="38"/>
    </row>
    <row r="43" ht="4.5" customHeight="1">
      <c r="J43" s="40"/>
    </row>
    <row r="44" spans="1:11" ht="12.75">
      <c r="A44" s="31" t="s">
        <v>215</v>
      </c>
      <c r="B44" s="204">
        <f>-I5+1</f>
        <v>-2013</v>
      </c>
      <c r="C44" s="31" t="s">
        <v>219</v>
      </c>
      <c r="E44" s="38"/>
      <c r="F44" s="38"/>
      <c r="G44" s="38"/>
      <c r="H44" s="40"/>
      <c r="I44" s="5"/>
      <c r="J44" s="40"/>
      <c r="K44" s="38"/>
    </row>
    <row r="45" spans="10:11" ht="3" customHeight="1">
      <c r="J45" s="40"/>
      <c r="K45" s="38"/>
    </row>
    <row r="46" spans="1:11" ht="12.75">
      <c r="A46" s="30" t="s">
        <v>216</v>
      </c>
      <c r="B46" s="204">
        <f>-I5</f>
        <v>-2014</v>
      </c>
      <c r="C46" s="30" t="s">
        <v>220</v>
      </c>
      <c r="E46" s="38"/>
      <c r="F46" s="38"/>
      <c r="G46" s="38"/>
      <c r="H46" s="40"/>
      <c r="I46" s="5"/>
      <c r="J46" s="40"/>
      <c r="K46" s="38"/>
    </row>
    <row r="47" spans="1:12" ht="3" customHeight="1">
      <c r="A47" s="41"/>
      <c r="B47" s="216"/>
      <c r="C47" s="41"/>
      <c r="D47" s="42"/>
      <c r="E47" s="42"/>
      <c r="F47" s="42"/>
      <c r="G47" s="42"/>
      <c r="H47" s="42"/>
      <c r="I47" s="42"/>
      <c r="J47" s="48"/>
      <c r="K47" s="42"/>
      <c r="L47" s="42"/>
    </row>
    <row r="48" spans="1:10" ht="12.75">
      <c r="A48" s="14" t="s">
        <v>122</v>
      </c>
      <c r="B48" s="207"/>
      <c r="C48" s="14"/>
      <c r="E48" s="18"/>
      <c r="J48" s="40"/>
    </row>
    <row r="49" spans="1:11" ht="12.75">
      <c r="A49" s="30" t="s">
        <v>123</v>
      </c>
      <c r="B49" s="212"/>
      <c r="C49" s="30"/>
      <c r="E49" s="6"/>
      <c r="G49" s="13" t="s">
        <v>129</v>
      </c>
      <c r="H49" s="13" t="s">
        <v>130</v>
      </c>
      <c r="I49" s="5"/>
      <c r="J49" s="40"/>
      <c r="K49" s="38"/>
    </row>
    <row r="50" spans="1:12" ht="12.75" customHeight="1">
      <c r="A50" s="43"/>
      <c r="B50" s="217"/>
      <c r="C50" s="43"/>
      <c r="H50" s="13" t="s">
        <v>131</v>
      </c>
      <c r="I50" s="5"/>
      <c r="J50" s="40"/>
      <c r="K50" s="38"/>
      <c r="L50" s="16"/>
    </row>
    <row r="51" spans="10:11" ht="3.75" customHeight="1">
      <c r="J51" s="40"/>
      <c r="K51" s="38"/>
    </row>
    <row r="52" spans="1:12" ht="12.75" customHeight="1">
      <c r="A52" s="43" t="s">
        <v>125</v>
      </c>
      <c r="B52" s="217"/>
      <c r="C52" s="43"/>
      <c r="E52" s="7"/>
      <c r="G52" s="13" t="s">
        <v>124</v>
      </c>
      <c r="J52" s="40"/>
      <c r="K52" s="38"/>
      <c r="L52" s="16"/>
    </row>
    <row r="53" spans="1:12" ht="12.75" customHeight="1">
      <c r="A53" s="43"/>
      <c r="B53" s="217"/>
      <c r="C53" s="43"/>
      <c r="E53" s="44" t="s">
        <v>126</v>
      </c>
      <c r="G53" s="13" t="s">
        <v>137</v>
      </c>
      <c r="I53" s="61"/>
      <c r="J53" s="40"/>
      <c r="K53" s="38"/>
      <c r="L53" s="16"/>
    </row>
    <row r="54" spans="10:11" ht="3" customHeight="1">
      <c r="J54" s="40"/>
      <c r="K54" s="38"/>
    </row>
    <row r="55" spans="1:12" ht="12.75">
      <c r="A55" s="13" t="s">
        <v>229</v>
      </c>
      <c r="B55" s="13" t="s">
        <v>228</v>
      </c>
      <c r="G55" s="13" t="s">
        <v>231</v>
      </c>
      <c r="J55" s="40"/>
      <c r="K55" s="38"/>
      <c r="L55" s="16"/>
    </row>
    <row r="56" spans="1:11" ht="12.75">
      <c r="A56" s="13" t="s">
        <v>127</v>
      </c>
      <c r="E56" s="4"/>
      <c r="H56" s="223" t="s">
        <v>230</v>
      </c>
      <c r="I56" s="8"/>
      <c r="J56" s="40"/>
      <c r="K56" s="38"/>
    </row>
    <row r="57" spans="1:11" ht="12.75">
      <c r="A57" s="45" t="s">
        <v>128</v>
      </c>
      <c r="B57" s="218"/>
      <c r="C57" s="45"/>
      <c r="E57" s="46"/>
      <c r="J57" s="40"/>
      <c r="K57" s="38"/>
    </row>
    <row r="58" spans="1:12" ht="12.75">
      <c r="A58" s="13" t="s">
        <v>227</v>
      </c>
      <c r="B58" s="13" t="s">
        <v>234</v>
      </c>
      <c r="E58" s="4"/>
      <c r="G58" s="40" t="s">
        <v>233</v>
      </c>
      <c r="H58" s="40" t="s">
        <v>130</v>
      </c>
      <c r="I58" s="5"/>
      <c r="J58" s="40"/>
      <c r="K58" s="38"/>
      <c r="L58" s="44"/>
    </row>
    <row r="59" spans="7:11" ht="12.75" customHeight="1">
      <c r="G59" s="47"/>
      <c r="H59" s="40" t="s">
        <v>131</v>
      </c>
      <c r="I59" s="5"/>
      <c r="J59" s="40"/>
      <c r="K59" s="38"/>
    </row>
    <row r="60" spans="1:11" ht="12.75">
      <c r="A60" s="13" t="s">
        <v>232</v>
      </c>
      <c r="F60" s="40"/>
      <c r="G60" s="40"/>
      <c r="H60" s="40"/>
      <c r="I60" s="40"/>
      <c r="J60" s="40"/>
      <c r="K60" s="38"/>
    </row>
    <row r="61" spans="1:11" ht="12.75">
      <c r="A61" s="367"/>
      <c r="B61" s="368"/>
      <c r="C61" s="368"/>
      <c r="D61" s="368"/>
      <c r="E61" s="368"/>
      <c r="F61" s="368"/>
      <c r="G61" s="368"/>
      <c r="H61" s="368"/>
      <c r="I61" s="369"/>
      <c r="J61" s="40"/>
      <c r="K61" s="38"/>
    </row>
    <row r="62" spans="1:11" ht="12.75">
      <c r="A62" s="370"/>
      <c r="B62" s="365"/>
      <c r="C62" s="365"/>
      <c r="D62" s="365"/>
      <c r="E62" s="365"/>
      <c r="F62" s="365"/>
      <c r="G62" s="365"/>
      <c r="H62" s="365"/>
      <c r="I62" s="371"/>
      <c r="J62" s="40"/>
      <c r="K62" s="38"/>
    </row>
    <row r="63" spans="1:11" ht="12.75">
      <c r="A63" s="370"/>
      <c r="B63" s="365"/>
      <c r="C63" s="365"/>
      <c r="D63" s="365"/>
      <c r="E63" s="365"/>
      <c r="F63" s="365"/>
      <c r="G63" s="365"/>
      <c r="H63" s="365"/>
      <c r="I63" s="371"/>
      <c r="J63" s="40"/>
      <c r="K63" s="38"/>
    </row>
    <row r="64" spans="1:11" ht="12.75">
      <c r="A64" s="372"/>
      <c r="B64" s="366"/>
      <c r="C64" s="366"/>
      <c r="D64" s="366"/>
      <c r="E64" s="366"/>
      <c r="F64" s="366"/>
      <c r="G64" s="366"/>
      <c r="H64" s="366"/>
      <c r="I64" s="373"/>
      <c r="J64" s="40"/>
      <c r="K64" s="38"/>
    </row>
    <row r="65" spans="1:12" ht="2.25" customHeight="1">
      <c r="A65" s="42"/>
      <c r="B65" s="219"/>
      <c r="C65" s="42"/>
      <c r="D65" s="42"/>
      <c r="E65" s="48"/>
      <c r="F65" s="48"/>
      <c r="G65" s="48"/>
      <c r="H65" s="48"/>
      <c r="I65" s="48"/>
      <c r="J65" s="48"/>
      <c r="K65" s="48"/>
      <c r="L65" s="42"/>
    </row>
    <row r="66" spans="1:10" ht="12.75">
      <c r="A66" s="14" t="s">
        <v>132</v>
      </c>
      <c r="B66" s="207"/>
      <c r="C66" s="14"/>
      <c r="J66" s="40"/>
    </row>
    <row r="67" spans="1:11" ht="12.75">
      <c r="A67" s="30" t="s">
        <v>200</v>
      </c>
      <c r="B67" s="212">
        <f>-I5-1</f>
        <v>-2015</v>
      </c>
      <c r="C67" s="30" t="s">
        <v>221</v>
      </c>
      <c r="I67" s="5"/>
      <c r="J67" s="40"/>
      <c r="K67" s="38"/>
    </row>
    <row r="68" spans="10:11" ht="3" customHeight="1">
      <c r="J68" s="40"/>
      <c r="K68" s="38"/>
    </row>
    <row r="69" spans="1:11" ht="12.75">
      <c r="A69" s="30" t="s">
        <v>201</v>
      </c>
      <c r="B69" s="212" t="s">
        <v>222</v>
      </c>
      <c r="C69" s="30"/>
      <c r="I69" s="5"/>
      <c r="J69" s="40"/>
      <c r="K69" s="38"/>
    </row>
    <row r="70" spans="10:11" ht="3" customHeight="1">
      <c r="J70" s="40"/>
      <c r="K70" s="38"/>
    </row>
    <row r="71" spans="1:11" ht="12.75">
      <c r="A71" s="13" t="s">
        <v>203</v>
      </c>
      <c r="B71" s="203">
        <f>-I5-2</f>
        <v>-2016</v>
      </c>
      <c r="C71" s="13" t="s">
        <v>223</v>
      </c>
      <c r="I71" s="5"/>
      <c r="J71" s="40"/>
      <c r="K71" s="38"/>
    </row>
    <row r="72" spans="10:11" ht="3" customHeight="1">
      <c r="J72" s="40"/>
      <c r="K72" s="38"/>
    </row>
    <row r="73" spans="1:11" ht="12.75">
      <c r="A73" s="13" t="s">
        <v>224</v>
      </c>
      <c r="B73" s="203">
        <f>-I5</f>
        <v>-2014</v>
      </c>
      <c r="C73" s="13" t="s">
        <v>225</v>
      </c>
      <c r="I73" s="5"/>
      <c r="J73" s="40"/>
      <c r="K73" s="38"/>
    </row>
    <row r="74" spans="10:11" ht="3" customHeight="1">
      <c r="J74" s="40"/>
      <c r="K74" s="38"/>
    </row>
    <row r="75" spans="1:11" ht="12.75">
      <c r="A75" s="13" t="s">
        <v>211</v>
      </c>
      <c r="B75" s="203">
        <f>-I5</f>
        <v>-2014</v>
      </c>
      <c r="C75" s="13" t="s">
        <v>226</v>
      </c>
      <c r="I75" s="5"/>
      <c r="J75" s="40"/>
      <c r="K75" s="38"/>
    </row>
    <row r="76" ht="3" customHeight="1">
      <c r="J76" s="40"/>
    </row>
    <row r="77" spans="1:11" ht="12.75" hidden="1">
      <c r="A77" s="43" t="s">
        <v>153</v>
      </c>
      <c r="B77" s="217"/>
      <c r="C77" s="43"/>
      <c r="D77" s="16"/>
      <c r="E77" s="166">
        <f>+'Form A'!L65</f>
      </c>
      <c r="F77" s="167"/>
      <c r="G77" s="168">
        <f>+'Form B'!K109</f>
      </c>
      <c r="H77" s="167"/>
      <c r="I77" s="166">
        <f>+'Form C'!K65</f>
      </c>
      <c r="J77" s="40"/>
      <c r="K77" s="265"/>
    </row>
    <row r="78" spans="5:11" ht="12.75" hidden="1">
      <c r="E78" s="44" t="s">
        <v>133</v>
      </c>
      <c r="F78" s="18"/>
      <c r="G78" s="44" t="s">
        <v>134</v>
      </c>
      <c r="H78" s="18"/>
      <c r="I78" s="18" t="s">
        <v>135</v>
      </c>
      <c r="J78" s="40"/>
      <c r="K78" s="18"/>
    </row>
    <row r="79" spans="1:12" ht="2.25" customHeight="1">
      <c r="A79" s="42"/>
      <c r="B79" s="219"/>
      <c r="C79" s="42"/>
      <c r="D79" s="42"/>
      <c r="E79" s="48"/>
      <c r="F79" s="48"/>
      <c r="G79" s="48"/>
      <c r="H79" s="48"/>
      <c r="I79" s="48"/>
      <c r="J79" s="48"/>
      <c r="K79" s="48"/>
      <c r="L79" s="42"/>
    </row>
    <row r="80" spans="1:15" ht="12.75" customHeight="1" hidden="1">
      <c r="A80" s="49" t="s">
        <v>292</v>
      </c>
      <c r="B80" s="220"/>
      <c r="C80" s="49"/>
      <c r="D80" s="49"/>
      <c r="E80" s="49"/>
      <c r="F80" s="49"/>
      <c r="G80" s="49"/>
      <c r="H80" s="245"/>
      <c r="I80" s="246"/>
      <c r="J80" s="246"/>
      <c r="K80" s="246"/>
      <c r="M80" s="49"/>
      <c r="N80" s="49"/>
      <c r="O80" s="16"/>
    </row>
    <row r="81" ht="2.25" customHeight="1" hidden="1"/>
    <row r="82" spans="1:15" ht="12.75" hidden="1">
      <c r="A82" s="13" t="s">
        <v>150</v>
      </c>
      <c r="H82" s="16"/>
      <c r="I82" s="16"/>
      <c r="J82" s="16"/>
      <c r="K82" s="16"/>
      <c r="O82" s="16"/>
    </row>
    <row r="83" ht="2.25" customHeight="1" hidden="1"/>
    <row r="84" spans="1:11" ht="15.75" hidden="1">
      <c r="A84" s="376"/>
      <c r="B84" s="375"/>
      <c r="C84" s="375"/>
      <c r="E84" s="374"/>
      <c r="F84" s="375"/>
      <c r="G84" s="375"/>
      <c r="H84" s="16"/>
      <c r="I84" s="16"/>
      <c r="J84" s="16"/>
      <c r="K84" s="16"/>
    </row>
    <row r="85" spans="1:11" ht="12.75" hidden="1">
      <c r="A85" s="12" t="s">
        <v>23</v>
      </c>
      <c r="B85" s="206"/>
      <c r="C85" s="12"/>
      <c r="E85" s="12" t="s">
        <v>151</v>
      </c>
      <c r="F85" s="12"/>
      <c r="G85" s="12"/>
      <c r="H85" s="16"/>
      <c r="I85" s="16"/>
      <c r="J85" s="16"/>
      <c r="K85" s="16"/>
    </row>
    <row r="86" ht="3" customHeight="1" hidden="1"/>
    <row r="87" spans="1:8" ht="15.75" hidden="1">
      <c r="A87" s="374"/>
      <c r="B87" s="375"/>
      <c r="C87" s="375"/>
      <c r="E87" s="10"/>
      <c r="G87" s="11"/>
      <c r="H87" s="27"/>
    </row>
    <row r="88" spans="1:8" ht="12.75" hidden="1">
      <c r="A88" s="12" t="s">
        <v>152</v>
      </c>
      <c r="B88" s="206"/>
      <c r="C88" s="12"/>
      <c r="E88" s="44" t="s">
        <v>52</v>
      </c>
      <c r="G88" s="44" t="s">
        <v>67</v>
      </c>
      <c r="H88" s="44"/>
    </row>
    <row r="89" ht="0.75" customHeight="1"/>
    <row r="90" spans="1:12" ht="14.25">
      <c r="A90" s="221"/>
      <c r="B90" s="222"/>
      <c r="C90" s="97"/>
      <c r="D90" s="12"/>
      <c r="E90" s="12"/>
      <c r="F90" s="12"/>
      <c r="G90" s="12"/>
      <c r="H90" s="12"/>
      <c r="I90" s="12"/>
      <c r="J90" s="12"/>
      <c r="K90" s="12"/>
      <c r="L90" s="12"/>
    </row>
    <row r="152" ht="12.75"/>
    <row r="153" ht="12.75"/>
    <row r="154" ht="12.75"/>
    <row r="155" ht="12.75"/>
    <row r="156" ht="12.75"/>
    <row r="157" ht="12.75"/>
    <row r="158" ht="12.75"/>
    <row r="161" ht="12.75"/>
    <row r="162" ht="12.75"/>
    <row r="163" ht="12.75"/>
    <row r="164" ht="12.75"/>
    <row r="166" ht="12.75"/>
    <row r="167" ht="12.75"/>
    <row r="168" ht="12.75"/>
    <row r="169" ht="12.75"/>
    <row r="170" ht="12.75"/>
    <row r="171" ht="12.75"/>
    <row r="172" ht="12.75"/>
    <row r="175" ht="12.75"/>
    <row r="176" ht="12.75"/>
    <row r="177" ht="12.75"/>
    <row r="178" ht="12.75"/>
    <row r="179" ht="12.75"/>
    <row r="183" ht="12.75"/>
    <row r="184" ht="12.75"/>
    <row r="185" ht="12.75"/>
    <row r="186" ht="12.75"/>
    <row r="187" ht="12.75"/>
    <row r="188" ht="12.75"/>
    <row r="189" ht="12.75"/>
  </sheetData>
  <sheetProtection password="A999" sheet="1"/>
  <mergeCells count="7">
    <mergeCell ref="K17:K20"/>
    <mergeCell ref="A61:I64"/>
    <mergeCell ref="E84:G84"/>
    <mergeCell ref="A84:C84"/>
    <mergeCell ref="A87:C87"/>
    <mergeCell ref="A13:H18"/>
    <mergeCell ref="I16:I20"/>
  </mergeCells>
  <printOptions/>
  <pageMargins left="0" right="0" top="0" bottom="0" header="0" footer="0"/>
  <pageSetup cellComments="asDisplayed" orientation="portrait" scale="90" r:id="rId3"/>
  <headerFooter>
    <oddFooter>&amp;L&amp;"Times New Roman,Bold"(Form Revised 07-2015)&amp;C&amp;"Times New Roman,Bold"Informal Tax Rate Calculator
Revised Prior Year Data Entry Page</oddFooter>
  </headerFooter>
  <legacyDrawing r:id="rId2"/>
</worksheet>
</file>

<file path=xl/worksheets/sheet2.xml><?xml version="1.0" encoding="utf-8"?>
<worksheet xmlns="http://schemas.openxmlformats.org/spreadsheetml/2006/main" xmlns:r="http://schemas.openxmlformats.org/officeDocument/2006/relationships">
  <dimension ref="A1:P89"/>
  <sheetViews>
    <sheetView showGridLines="0" zoomScalePageLayoutView="0" workbookViewId="0" topLeftCell="A1">
      <selection activeCell="A4" sqref="A4:D4"/>
    </sheetView>
  </sheetViews>
  <sheetFormatPr defaultColWidth="9.00390625" defaultRowHeight="15" customHeight="1"/>
  <cols>
    <col min="1" max="1" width="3.625" style="54" customWidth="1"/>
    <col min="2" max="2" width="10.625" style="54" customWidth="1"/>
    <col min="3" max="3" width="2.125" style="54" customWidth="1"/>
    <col min="4" max="4" width="9.50390625" style="54" customWidth="1"/>
    <col min="5" max="5" width="8.50390625" style="54" customWidth="1"/>
    <col min="6" max="7" width="9.625" style="54" customWidth="1"/>
    <col min="8" max="8" width="8.125" style="54" customWidth="1"/>
    <col min="9" max="9" width="11.50390625" style="54" customWidth="1"/>
    <col min="10" max="10" width="1.25" style="54" customWidth="1"/>
    <col min="11" max="11" width="8.625" style="56" customWidth="1"/>
    <col min="12" max="12" width="1.37890625" style="54" customWidth="1"/>
    <col min="13" max="13" width="16.625" style="54" customWidth="1"/>
    <col min="14" max="14" width="1.25" style="54" customWidth="1"/>
    <col min="15" max="16384" width="9.00390625" style="54" customWidth="1"/>
  </cols>
  <sheetData>
    <row r="1" spans="1:16" ht="15">
      <c r="A1" s="200" t="s">
        <v>365</v>
      </c>
      <c r="B1" s="186"/>
      <c r="C1" s="186"/>
      <c r="D1" s="186"/>
      <c r="E1" s="186"/>
      <c r="F1" s="186"/>
      <c r="G1" s="186"/>
      <c r="H1" s="186"/>
      <c r="I1" s="186"/>
      <c r="J1" s="186"/>
      <c r="K1" s="186"/>
      <c r="L1" s="187" t="s">
        <v>290</v>
      </c>
      <c r="M1" s="186"/>
      <c r="N1" s="187"/>
      <c r="P1" s="186"/>
    </row>
    <row r="2" spans="1:16" ht="15" customHeight="1">
      <c r="A2" s="188" t="s">
        <v>197</v>
      </c>
      <c r="B2" s="189"/>
      <c r="C2" s="189"/>
      <c r="D2" s="189"/>
      <c r="E2" s="189"/>
      <c r="F2" s="189"/>
      <c r="G2" s="189"/>
      <c r="H2" s="189"/>
      <c r="I2" s="189"/>
      <c r="J2" s="189"/>
      <c r="K2" s="189"/>
      <c r="L2" s="189"/>
      <c r="M2" s="186"/>
      <c r="N2" s="187" t="s">
        <v>364</v>
      </c>
      <c r="P2" s="186"/>
    </row>
    <row r="3" spans="1:16" ht="15" customHeight="1" thickBot="1">
      <c r="A3" s="63" t="s">
        <v>198</v>
      </c>
      <c r="B3" s="190"/>
      <c r="C3" s="190"/>
      <c r="D3" s="190"/>
      <c r="E3" s="190"/>
      <c r="F3" s="190"/>
      <c r="G3" s="190"/>
      <c r="H3" s="190"/>
      <c r="I3" s="190"/>
      <c r="J3" s="190"/>
      <c r="K3" s="404">
        <f>-'Data Entry Page'!I5</f>
        <v>-2014</v>
      </c>
      <c r="L3" s="405"/>
      <c r="M3" s="405"/>
      <c r="N3" s="405"/>
      <c r="P3" s="186"/>
    </row>
    <row r="4" spans="1:13" ht="14.25" customHeight="1" thickTop="1">
      <c r="A4" s="406">
        <f>IF(+'Data Entry Page'!$E$6&lt;&gt;"",+'Data Entry Page'!$E$6,"")</f>
      </c>
      <c r="B4" s="407"/>
      <c r="C4" s="407"/>
      <c r="D4" s="407"/>
      <c r="E4" s="64"/>
      <c r="F4" s="408">
        <f>IF(+'Data Entry Page'!E4&lt;&gt;"",+'Data Entry Page'!E4,"")</f>
      </c>
      <c r="G4" s="407"/>
      <c r="H4" s="66"/>
      <c r="I4" s="406">
        <f>IF(+'Data Entry Page'!E7&lt;&gt;"",+'Data Entry Page'!E7,"")</f>
      </c>
      <c r="J4" s="407"/>
      <c r="K4" s="407"/>
      <c r="L4" s="64"/>
      <c r="M4" s="64"/>
    </row>
    <row r="5" spans="1:13" ht="13.5" customHeight="1">
      <c r="A5" s="67" t="s">
        <v>50</v>
      </c>
      <c r="B5" s="67"/>
      <c r="C5" s="67"/>
      <c r="D5" s="67"/>
      <c r="E5" s="64"/>
      <c r="F5" s="67" t="s">
        <v>51</v>
      </c>
      <c r="G5" s="67"/>
      <c r="H5" s="64"/>
      <c r="I5" s="68" t="s">
        <v>10</v>
      </c>
      <c r="J5" s="67"/>
      <c r="K5" s="67"/>
      <c r="L5" s="64"/>
      <c r="M5" s="64"/>
    </row>
    <row r="6" spans="1:16" ht="1.5" customHeight="1">
      <c r="A6" s="186"/>
      <c r="B6" s="186"/>
      <c r="C6" s="186"/>
      <c r="D6" s="186"/>
      <c r="E6" s="192"/>
      <c r="F6" s="192"/>
      <c r="G6" s="192"/>
      <c r="H6" s="192"/>
      <c r="I6" s="192"/>
      <c r="J6" s="186"/>
      <c r="K6" s="186"/>
      <c r="L6" s="186"/>
      <c r="M6" s="192"/>
      <c r="N6" s="192"/>
      <c r="O6" s="192"/>
      <c r="P6" s="186"/>
    </row>
    <row r="7" spans="1:14" ht="7.5" customHeight="1">
      <c r="A7" s="276"/>
      <c r="B7" s="193"/>
      <c r="C7" s="193"/>
      <c r="D7" s="193"/>
      <c r="E7" s="193"/>
      <c r="F7" s="193"/>
      <c r="G7" s="193"/>
      <c r="H7" s="193"/>
      <c r="I7" s="193"/>
      <c r="J7" s="193"/>
      <c r="K7" s="193"/>
      <c r="L7" s="193"/>
      <c r="M7" s="193"/>
      <c r="N7" s="193"/>
    </row>
    <row r="8" spans="1:16" ht="14.25" customHeight="1">
      <c r="A8" s="199" t="s">
        <v>194</v>
      </c>
      <c r="B8" s="191"/>
      <c r="C8" s="191"/>
      <c r="D8" s="191"/>
      <c r="E8" s="191"/>
      <c r="F8" s="191"/>
      <c r="G8" s="191"/>
      <c r="H8" s="191"/>
      <c r="I8" s="191"/>
      <c r="J8" s="191"/>
      <c r="K8" s="191"/>
      <c r="L8" s="191"/>
      <c r="M8" s="191"/>
      <c r="N8" s="191"/>
      <c r="O8" s="191"/>
      <c r="P8" s="191"/>
    </row>
    <row r="9" spans="1:16" ht="1.5" customHeight="1">
      <c r="A9" s="199"/>
      <c r="B9" s="191"/>
      <c r="C9" s="191"/>
      <c r="D9" s="191"/>
      <c r="E9" s="191"/>
      <c r="F9" s="191"/>
      <c r="G9" s="191"/>
      <c r="H9" s="191"/>
      <c r="I9" s="191"/>
      <c r="J9" s="191"/>
      <c r="L9" s="277"/>
      <c r="M9" s="331"/>
      <c r="N9" s="191"/>
      <c r="O9" s="191"/>
      <c r="P9" s="191"/>
    </row>
    <row r="10" spans="2:13" ht="57" customHeight="1">
      <c r="B10" s="389" t="s">
        <v>359</v>
      </c>
      <c r="C10" s="390"/>
      <c r="D10" s="390"/>
      <c r="E10" s="390"/>
      <c r="F10" s="390"/>
      <c r="G10" s="390"/>
      <c r="H10" s="390"/>
      <c r="I10" s="390"/>
      <c r="J10" s="391"/>
      <c r="K10" s="392"/>
      <c r="L10" s="64"/>
      <c r="M10" s="238" t="s">
        <v>313</v>
      </c>
    </row>
    <row r="11" spans="2:13" ht="1.5" customHeight="1">
      <c r="B11" s="278"/>
      <c r="C11" s="279"/>
      <c r="D11" s="279"/>
      <c r="E11" s="279"/>
      <c r="F11" s="279"/>
      <c r="G11" s="279"/>
      <c r="H11" s="279"/>
      <c r="I11" s="279"/>
      <c r="J11" s="264"/>
      <c r="L11" s="64"/>
      <c r="M11" s="280"/>
    </row>
    <row r="12" spans="1:13" ht="14.25" customHeight="1">
      <c r="A12" s="72" t="s">
        <v>11</v>
      </c>
      <c r="B12" s="393" t="s">
        <v>314</v>
      </c>
      <c r="C12" s="393"/>
      <c r="D12" s="395"/>
      <c r="E12" s="395"/>
      <c r="F12" s="395"/>
      <c r="G12" s="395"/>
      <c r="H12" s="409"/>
      <c r="I12" s="394"/>
      <c r="J12" s="365"/>
      <c r="L12" s="64"/>
      <c r="M12" s="71"/>
    </row>
    <row r="13" spans="1:13" ht="14.25" customHeight="1">
      <c r="A13" s="72"/>
      <c r="B13" s="393"/>
      <c r="C13" s="393"/>
      <c r="D13" s="395"/>
      <c r="E13" s="395"/>
      <c r="F13" s="395"/>
      <c r="G13" s="395"/>
      <c r="H13" s="409"/>
      <c r="I13" s="394"/>
      <c r="J13" s="365"/>
      <c r="L13" s="64"/>
      <c r="M13" s="64"/>
    </row>
    <row r="14" spans="1:13" ht="14.25" customHeight="1">
      <c r="A14" s="72"/>
      <c r="B14" s="393"/>
      <c r="C14" s="393"/>
      <c r="D14" s="395"/>
      <c r="E14" s="395"/>
      <c r="F14" s="395"/>
      <c r="G14" s="395"/>
      <c r="H14" s="409"/>
      <c r="I14" s="394"/>
      <c r="J14" s="365"/>
      <c r="L14" s="64"/>
      <c r="M14" s="76">
        <f>IF(+'Data Entry Page'!K22&lt;&gt;"",+'Data Entry Page'!K22,"")</f>
      </c>
    </row>
    <row r="15" spans="1:13" ht="1.5" customHeight="1">
      <c r="A15" s="72"/>
      <c r="B15" s="73"/>
      <c r="C15" s="73"/>
      <c r="D15" s="73"/>
      <c r="E15" s="73"/>
      <c r="F15" s="73"/>
      <c r="G15" s="64"/>
      <c r="H15" s="66"/>
      <c r="I15" s="64"/>
      <c r="J15" s="64"/>
      <c r="L15" s="64"/>
      <c r="M15" s="64"/>
    </row>
    <row r="16" spans="1:13" ht="14.25" customHeight="1">
      <c r="A16" s="72" t="s">
        <v>13</v>
      </c>
      <c r="B16" s="393" t="s">
        <v>258</v>
      </c>
      <c r="C16" s="393"/>
      <c r="D16" s="395"/>
      <c r="E16" s="395"/>
      <c r="F16" s="395"/>
      <c r="G16" s="395"/>
      <c r="H16" s="394"/>
      <c r="I16" s="394"/>
      <c r="J16" s="64"/>
      <c r="L16" s="64"/>
      <c r="M16" s="64"/>
    </row>
    <row r="17" spans="1:13" ht="15">
      <c r="A17" s="72"/>
      <c r="B17" s="393"/>
      <c r="C17" s="393"/>
      <c r="D17" s="395"/>
      <c r="E17" s="395"/>
      <c r="F17" s="395"/>
      <c r="G17" s="395"/>
      <c r="H17" s="394"/>
      <c r="I17" s="394"/>
      <c r="J17" s="64"/>
      <c r="L17" s="64"/>
      <c r="M17" s="76">
        <f>IF(+'Form A'!N124&lt;&gt;"",+'Form A'!N124,"")</f>
      </c>
    </row>
    <row r="18" spans="1:13" ht="1.5" customHeight="1">
      <c r="A18" s="72"/>
      <c r="B18" s="73"/>
      <c r="C18" s="73"/>
      <c r="D18" s="73"/>
      <c r="E18" s="73"/>
      <c r="F18" s="73"/>
      <c r="G18" s="64"/>
      <c r="H18" s="66"/>
      <c r="I18" s="64"/>
      <c r="J18" s="64"/>
      <c r="L18" s="64"/>
      <c r="M18" s="64"/>
    </row>
    <row r="19" spans="1:13" ht="15">
      <c r="A19" s="72" t="s">
        <v>235</v>
      </c>
      <c r="B19" s="393" t="s">
        <v>289</v>
      </c>
      <c r="C19" s="393"/>
      <c r="D19" s="394"/>
      <c r="E19" s="394"/>
      <c r="F19" s="394"/>
      <c r="G19" s="394"/>
      <c r="H19" s="394"/>
      <c r="I19" s="394"/>
      <c r="J19" s="64"/>
      <c r="L19" s="64"/>
      <c r="M19" s="64"/>
    </row>
    <row r="20" spans="1:13" ht="14.25" customHeight="1">
      <c r="A20" s="72"/>
      <c r="B20" s="393"/>
      <c r="C20" s="393"/>
      <c r="D20" s="394"/>
      <c r="E20" s="394"/>
      <c r="F20" s="394"/>
      <c r="G20" s="394"/>
      <c r="H20" s="394"/>
      <c r="I20" s="394"/>
      <c r="J20" s="64"/>
      <c r="L20" s="64"/>
      <c r="M20" s="64"/>
    </row>
    <row r="21" spans="1:13" ht="1.5" customHeight="1">
      <c r="A21" s="72"/>
      <c r="B21" s="393"/>
      <c r="C21" s="393"/>
      <c r="D21" s="394"/>
      <c r="E21" s="394"/>
      <c r="F21" s="394"/>
      <c r="G21" s="394"/>
      <c r="H21" s="394"/>
      <c r="I21" s="394"/>
      <c r="J21" s="64"/>
      <c r="L21" s="64"/>
      <c r="M21" s="64"/>
    </row>
    <row r="22" spans="1:13" ht="14.25" customHeight="1">
      <c r="A22" s="72"/>
      <c r="B22" s="393"/>
      <c r="C22" s="393"/>
      <c r="D22" s="394"/>
      <c r="E22" s="394"/>
      <c r="F22" s="394"/>
      <c r="G22" s="394"/>
      <c r="H22" s="394"/>
      <c r="I22" s="394"/>
      <c r="J22" s="64"/>
      <c r="L22" s="64"/>
      <c r="M22" s="64"/>
    </row>
    <row r="23" spans="1:13" ht="15">
      <c r="A23" s="72"/>
      <c r="B23" s="394"/>
      <c r="C23" s="394"/>
      <c r="D23" s="394"/>
      <c r="E23" s="394"/>
      <c r="F23" s="394"/>
      <c r="G23" s="394"/>
      <c r="H23" s="394"/>
      <c r="I23" s="394"/>
      <c r="J23" s="64"/>
      <c r="L23" s="64"/>
      <c r="M23" s="243">
        <f>IF(AND('Data Entry Page'!$E$52="Yes",'Data Entry Page'!$I$53&lt;1),+'Form B'!M$106,IF('Data Entry Page'!$G$28&gt;0,+'Data Entry Page'!$G$28,""))</f>
      </c>
    </row>
    <row r="24" spans="1:13" ht="15">
      <c r="A24" s="72"/>
      <c r="B24" s="78" t="s">
        <v>315</v>
      </c>
      <c r="C24" s="78"/>
      <c r="D24" s="70"/>
      <c r="E24" s="70"/>
      <c r="F24" s="70"/>
      <c r="G24" s="70"/>
      <c r="H24" s="70"/>
      <c r="I24" s="79">
        <f>IF('Data Entry Page'!E28&lt;&gt;"",'Data Entry Page'!E28,"")</f>
      </c>
      <c r="J24" s="64"/>
      <c r="L24" s="64"/>
      <c r="M24" s="64"/>
    </row>
    <row r="25" spans="1:13" ht="1.5" customHeight="1">
      <c r="A25" s="72"/>
      <c r="B25" s="73"/>
      <c r="C25" s="73"/>
      <c r="D25" s="73"/>
      <c r="E25" s="73"/>
      <c r="F25" s="73"/>
      <c r="G25" s="64"/>
      <c r="H25" s="66"/>
      <c r="I25" s="64"/>
      <c r="J25" s="64"/>
      <c r="L25" s="64"/>
      <c r="M25" s="64"/>
    </row>
    <row r="26" spans="1:13" ht="14.25" customHeight="1">
      <c r="A26" s="72" t="s">
        <v>14</v>
      </c>
      <c r="B26" s="388" t="s">
        <v>236</v>
      </c>
      <c r="C26" s="365"/>
      <c r="D26" s="365"/>
      <c r="E26" s="365"/>
      <c r="F26" s="365"/>
      <c r="G26" s="365"/>
      <c r="H26" s="365"/>
      <c r="I26" s="365"/>
      <c r="J26" s="64"/>
      <c r="L26" s="64"/>
      <c r="M26" s="64"/>
    </row>
    <row r="27" spans="1:13" ht="15">
      <c r="A27" s="72"/>
      <c r="B27" s="365"/>
      <c r="C27" s="365"/>
      <c r="D27" s="365"/>
      <c r="E27" s="365"/>
      <c r="F27" s="365"/>
      <c r="G27" s="365"/>
      <c r="H27" s="365"/>
      <c r="I27" s="365"/>
      <c r="J27" s="64"/>
      <c r="L27" s="64"/>
      <c r="M27" s="244">
        <f>IF(AND('Data Entry Page'!$E$52="Yes",'Data Entry Page'!$I$53=""),+M23,IF('Data Entry Page'!$G$28&gt;0,'Summary Page'!M23,M17))</f>
      </c>
    </row>
    <row r="28" spans="1:13" ht="1.5" customHeight="1">
      <c r="A28" s="72"/>
      <c r="B28" s="73"/>
      <c r="C28" s="73"/>
      <c r="D28" s="73"/>
      <c r="E28" s="73"/>
      <c r="F28" s="73"/>
      <c r="G28" s="64"/>
      <c r="H28" s="66"/>
      <c r="I28" s="64"/>
      <c r="J28" s="64"/>
      <c r="L28" s="64"/>
      <c r="M28" s="64"/>
    </row>
    <row r="29" spans="1:13" ht="14.25" customHeight="1">
      <c r="A29" s="72" t="s">
        <v>15</v>
      </c>
      <c r="B29" s="80" t="s">
        <v>269</v>
      </c>
      <c r="C29" s="80"/>
      <c r="D29" s="64"/>
      <c r="E29" s="64"/>
      <c r="F29" s="64"/>
      <c r="G29" s="64"/>
      <c r="H29" s="66"/>
      <c r="I29" s="64"/>
      <c r="J29" s="64"/>
      <c r="L29" s="64"/>
      <c r="M29" s="64"/>
    </row>
    <row r="30" spans="1:13" ht="15">
      <c r="A30" s="72"/>
      <c r="B30" s="259" t="s">
        <v>268</v>
      </c>
      <c r="C30" s="81"/>
      <c r="D30" s="64"/>
      <c r="E30" s="64"/>
      <c r="F30" s="64"/>
      <c r="G30" s="64"/>
      <c r="H30" s="66"/>
      <c r="I30" s="64"/>
      <c r="J30" s="64"/>
      <c r="L30" s="64"/>
      <c r="M30" s="76">
        <f>IF(OR('Data Entry Page'!E52&lt;&gt;"Yes",'Data Entry Page'!I53&gt;1),IF('Data Entry Page'!K25&lt;&gt;"",'Data Entry Page'!K25,""),'Summary Page'!M23)</f>
      </c>
    </row>
    <row r="31" spans="1:13" ht="1.5" customHeight="1">
      <c r="A31" s="72"/>
      <c r="B31" s="73"/>
      <c r="C31" s="73"/>
      <c r="D31" s="73"/>
      <c r="E31" s="73"/>
      <c r="F31" s="73"/>
      <c r="G31" s="64"/>
      <c r="H31" s="66"/>
      <c r="I31" s="64"/>
      <c r="J31" s="64"/>
      <c r="L31" s="64"/>
      <c r="M31" s="64"/>
    </row>
    <row r="32" spans="1:13" ht="15">
      <c r="A32" s="72" t="s">
        <v>16</v>
      </c>
      <c r="B32" s="80" t="s">
        <v>83</v>
      </c>
      <c r="C32" s="80"/>
      <c r="D32" s="64"/>
      <c r="E32" s="64"/>
      <c r="F32" s="64"/>
      <c r="G32" s="64"/>
      <c r="H32" s="64"/>
      <c r="I32" s="64"/>
      <c r="J32" s="64"/>
      <c r="L32" s="64"/>
      <c r="M32" s="64"/>
    </row>
    <row r="33" spans="1:13" ht="15">
      <c r="A33" s="64"/>
      <c r="B33" s="64" t="s">
        <v>17</v>
      </c>
      <c r="C33" s="64"/>
      <c r="D33" s="64"/>
      <c r="E33" s="64"/>
      <c r="F33" s="64"/>
      <c r="G33" s="64"/>
      <c r="H33" s="64"/>
      <c r="I33" s="64"/>
      <c r="J33" s="64"/>
      <c r="L33" s="64"/>
      <c r="M33" s="243">
        <f>IF('Data Entry Page'!E77&gt;0,IF(M27&lt;M30,M27,M30),"")</f>
      </c>
    </row>
    <row r="34" spans="1:13" ht="1.5" customHeight="1">
      <c r="A34" s="72"/>
      <c r="B34" s="73"/>
      <c r="C34" s="73"/>
      <c r="D34" s="73"/>
      <c r="E34" s="73"/>
      <c r="F34" s="73"/>
      <c r="G34" s="64"/>
      <c r="H34" s="66"/>
      <c r="I34" s="64"/>
      <c r="J34" s="64"/>
      <c r="K34" s="74"/>
      <c r="L34" s="64"/>
      <c r="M34" s="64"/>
    </row>
    <row r="35" spans="1:13" ht="15">
      <c r="A35" s="72" t="s">
        <v>237</v>
      </c>
      <c r="B35" s="393" t="s">
        <v>316</v>
      </c>
      <c r="C35" s="393"/>
      <c r="D35" s="395"/>
      <c r="E35" s="395"/>
      <c r="F35" s="395"/>
      <c r="G35" s="395"/>
      <c r="H35" s="394"/>
      <c r="I35" s="394"/>
      <c r="J35" s="365"/>
      <c r="K35" s="365"/>
      <c r="L35" s="64"/>
      <c r="M35" s="64"/>
    </row>
    <row r="36" spans="1:13" ht="14.25" customHeight="1">
      <c r="A36" s="72"/>
      <c r="B36" s="395"/>
      <c r="C36" s="395"/>
      <c r="D36" s="395"/>
      <c r="E36" s="395"/>
      <c r="F36" s="395"/>
      <c r="G36" s="395"/>
      <c r="H36" s="394"/>
      <c r="I36" s="394"/>
      <c r="J36" s="365"/>
      <c r="K36" s="365"/>
      <c r="L36" s="64"/>
      <c r="M36" s="64"/>
    </row>
    <row r="37" spans="1:13" ht="15">
      <c r="A37" s="72"/>
      <c r="B37" s="395"/>
      <c r="C37" s="395"/>
      <c r="D37" s="395"/>
      <c r="E37" s="395"/>
      <c r="F37" s="395"/>
      <c r="G37" s="395"/>
      <c r="H37" s="394"/>
      <c r="I37" s="394"/>
      <c r="J37" s="365"/>
      <c r="K37" s="365"/>
      <c r="L37" s="64"/>
      <c r="M37" s="263"/>
    </row>
    <row r="38" spans="1:13" ht="1.5" customHeight="1">
      <c r="A38" s="72"/>
      <c r="B38" s="73"/>
      <c r="C38" s="73"/>
      <c r="D38" s="73"/>
      <c r="E38" s="73"/>
      <c r="F38" s="73"/>
      <c r="G38" s="64"/>
      <c r="H38" s="66"/>
      <c r="I38" s="64"/>
      <c r="J38" s="64"/>
      <c r="K38" s="54"/>
      <c r="L38" s="64"/>
      <c r="M38" s="74"/>
    </row>
    <row r="39" spans="1:13" ht="14.25" customHeight="1">
      <c r="A39" s="72" t="s">
        <v>238</v>
      </c>
      <c r="B39" s="393" t="s">
        <v>317</v>
      </c>
      <c r="C39" s="365"/>
      <c r="D39" s="365"/>
      <c r="E39" s="365"/>
      <c r="F39" s="365"/>
      <c r="G39" s="365"/>
      <c r="H39" s="365"/>
      <c r="I39" s="365"/>
      <c r="J39" s="365"/>
      <c r="K39" s="365"/>
      <c r="L39" s="64"/>
      <c r="M39" s="90"/>
    </row>
    <row r="40" spans="1:13" ht="15">
      <c r="A40" s="72"/>
      <c r="B40" s="365"/>
      <c r="C40" s="365"/>
      <c r="D40" s="365"/>
      <c r="E40" s="365"/>
      <c r="F40" s="365"/>
      <c r="G40" s="365"/>
      <c r="H40" s="365"/>
      <c r="I40" s="365"/>
      <c r="J40" s="365"/>
      <c r="K40" s="365"/>
      <c r="L40" s="64"/>
      <c r="M40" s="263"/>
    </row>
    <row r="41" spans="1:13" ht="1.5" customHeight="1">
      <c r="A41" s="72"/>
      <c r="B41" s="73"/>
      <c r="C41" s="73"/>
      <c r="D41" s="73"/>
      <c r="E41" s="73"/>
      <c r="F41" s="73"/>
      <c r="G41" s="64"/>
      <c r="H41" s="66"/>
      <c r="I41" s="64"/>
      <c r="J41" s="64"/>
      <c r="K41" s="54"/>
      <c r="L41" s="64"/>
      <c r="M41" s="74"/>
    </row>
    <row r="42" spans="1:12" ht="15">
      <c r="A42" s="72" t="s">
        <v>18</v>
      </c>
      <c r="B42" s="80" t="s">
        <v>318</v>
      </c>
      <c r="C42" s="80"/>
      <c r="D42" s="64"/>
      <c r="E42" s="64"/>
      <c r="F42" s="64"/>
      <c r="G42" s="64"/>
      <c r="H42" s="64"/>
      <c r="I42" s="64"/>
      <c r="J42" s="64"/>
      <c r="K42" s="54"/>
      <c r="L42" s="64"/>
    </row>
    <row r="43" spans="1:12" ht="15.75">
      <c r="A43" s="72"/>
      <c r="B43" s="332" t="s">
        <v>319</v>
      </c>
      <c r="C43" s="333"/>
      <c r="D43" s="333"/>
      <c r="E43" s="333"/>
      <c r="F43" s="333"/>
      <c r="G43" s="333"/>
      <c r="H43" s="333"/>
      <c r="I43" s="333"/>
      <c r="J43" s="333"/>
      <c r="K43" s="333"/>
      <c r="L43" s="64"/>
    </row>
    <row r="44" spans="1:13" ht="15.75">
      <c r="A44" s="72"/>
      <c r="B44" s="402" t="s">
        <v>320</v>
      </c>
      <c r="C44" s="403"/>
      <c r="D44" s="403"/>
      <c r="E44" s="403"/>
      <c r="F44" s="403"/>
      <c r="G44" s="403"/>
      <c r="H44" s="403"/>
      <c r="I44" s="403"/>
      <c r="J44" s="333"/>
      <c r="K44" s="333"/>
      <c r="L44" s="64"/>
      <c r="M44" s="263"/>
    </row>
    <row r="45" spans="1:13" ht="1.5" customHeight="1">
      <c r="A45" s="72"/>
      <c r="C45" s="73"/>
      <c r="D45" s="73"/>
      <c r="E45" s="73"/>
      <c r="F45" s="73"/>
      <c r="G45" s="64"/>
      <c r="H45" s="66"/>
      <c r="I45" s="64"/>
      <c r="J45" s="64"/>
      <c r="K45" s="54"/>
      <c r="L45" s="64"/>
      <c r="M45" s="74"/>
    </row>
    <row r="46" spans="1:13" ht="15">
      <c r="A46" s="72" t="s">
        <v>19</v>
      </c>
      <c r="B46" s="80" t="s">
        <v>321</v>
      </c>
      <c r="C46" s="80"/>
      <c r="D46" s="64"/>
      <c r="E46" s="64"/>
      <c r="F46" s="64"/>
      <c r="G46" s="64"/>
      <c r="H46" s="64"/>
      <c r="I46" s="64"/>
      <c r="J46" s="64"/>
      <c r="K46" s="54"/>
      <c r="L46" s="64"/>
      <c r="M46" s="263"/>
    </row>
    <row r="47" spans="1:13" ht="1.5" customHeight="1">
      <c r="A47" s="72"/>
      <c r="B47" s="73"/>
      <c r="C47" s="73"/>
      <c r="D47" s="73"/>
      <c r="E47" s="73"/>
      <c r="F47" s="73"/>
      <c r="G47" s="64"/>
      <c r="H47" s="66"/>
      <c r="I47" s="64"/>
      <c r="J47" s="64"/>
      <c r="K47" s="54"/>
      <c r="L47" s="64"/>
      <c r="M47" s="74"/>
    </row>
    <row r="48" spans="1:13" ht="15.75" thickBot="1">
      <c r="A48" s="72" t="s">
        <v>20</v>
      </c>
      <c r="B48" s="80" t="s">
        <v>270</v>
      </c>
      <c r="C48" s="80"/>
      <c r="D48" s="64"/>
      <c r="E48" s="64"/>
      <c r="F48" s="64"/>
      <c r="G48" s="64"/>
      <c r="H48" s="64"/>
      <c r="I48" s="64"/>
      <c r="J48" s="64"/>
      <c r="K48" s="54"/>
      <c r="L48" s="64"/>
      <c r="M48" s="82">
        <f>IF('Data Entry Page'!$E$77&lt;&gt;"",IF('Data Entry Page'!$K$22&lt;&gt;"",IF(OR(M37&lt;&gt;"",M40&lt;&gt;"",M44&lt;&gt;"",M46&lt;&gt;"")+M33-M37-M40-M44+M46,+M33-M37-M40-M44+M46),""),"")</f>
      </c>
    </row>
    <row r="49" spans="1:13" ht="1.5" customHeight="1" thickTop="1">
      <c r="A49" s="72"/>
      <c r="B49" s="73"/>
      <c r="C49" s="73"/>
      <c r="D49" s="73"/>
      <c r="E49" s="73"/>
      <c r="F49" s="73"/>
      <c r="G49" s="64"/>
      <c r="H49" s="66"/>
      <c r="I49" s="64"/>
      <c r="J49" s="64"/>
      <c r="K49" s="54"/>
      <c r="L49" s="64"/>
      <c r="M49" s="90"/>
    </row>
    <row r="50" spans="1:13" ht="16.5" thickBot="1">
      <c r="A50" s="72" t="s">
        <v>12</v>
      </c>
      <c r="B50" s="77" t="s">
        <v>154</v>
      </c>
      <c r="C50" s="77"/>
      <c r="D50" s="83"/>
      <c r="E50" s="83"/>
      <c r="F50" s="83"/>
      <c r="G50" s="83"/>
      <c r="H50" s="84"/>
      <c r="I50" s="84"/>
      <c r="J50" s="64"/>
      <c r="K50" s="54"/>
      <c r="L50" s="64"/>
      <c r="M50" s="82">
        <f>IF('Data Entry Page'!$I$77&gt;0,IF('Data Entry Page'!$K$22&lt;&gt;'Data Entry Page'!$I$22,'Form C'!$K$60,""),"")</f>
      </c>
    </row>
    <row r="51" spans="1:13" ht="1.5" customHeight="1" thickTop="1">
      <c r="A51" s="72"/>
      <c r="B51" s="73"/>
      <c r="C51" s="73"/>
      <c r="D51" s="73"/>
      <c r="E51" s="73"/>
      <c r="F51" s="73"/>
      <c r="G51" s="64"/>
      <c r="H51" s="66"/>
      <c r="I51" s="64"/>
      <c r="J51" s="64"/>
      <c r="K51" s="54"/>
      <c r="L51" s="64"/>
      <c r="M51" s="90"/>
    </row>
    <row r="52" spans="1:13" ht="15">
      <c r="A52" s="72" t="s">
        <v>21</v>
      </c>
      <c r="B52" s="80" t="s">
        <v>155</v>
      </c>
      <c r="C52" s="80"/>
      <c r="D52" s="64"/>
      <c r="E52" s="64"/>
      <c r="F52" s="64"/>
      <c r="G52" s="64"/>
      <c r="H52" s="64"/>
      <c r="I52" s="64"/>
      <c r="J52" s="64"/>
      <c r="K52" s="54"/>
      <c r="L52" s="64"/>
      <c r="M52" s="90"/>
    </row>
    <row r="53" spans="1:13" ht="15">
      <c r="A53" s="64"/>
      <c r="B53" s="400" t="s">
        <v>288</v>
      </c>
      <c r="C53" s="401"/>
      <c r="D53" s="401"/>
      <c r="E53" s="401"/>
      <c r="F53" s="401"/>
      <c r="G53" s="401"/>
      <c r="H53" s="401"/>
      <c r="I53" s="401"/>
      <c r="J53" s="365"/>
      <c r="K53" s="54"/>
      <c r="M53" s="247"/>
    </row>
    <row r="54" spans="1:13" ht="12" customHeight="1" thickBot="1">
      <c r="A54" s="64"/>
      <c r="B54" s="401"/>
      <c r="C54" s="401"/>
      <c r="D54" s="401"/>
      <c r="E54" s="401"/>
      <c r="F54" s="401"/>
      <c r="G54" s="401"/>
      <c r="H54" s="401"/>
      <c r="I54" s="401"/>
      <c r="J54" s="365"/>
      <c r="K54" s="54"/>
      <c r="L54" s="64"/>
      <c r="M54" s="82">
        <f>IF(OR('Data Entry Page'!$E$52="No",'Data Entry Page'!$I$53&gt;0),IF('Data Entry Page'!$K$22&lt;&gt;'Data Entry Page'!$I$22,+'Form B'!M106,""),"")</f>
      </c>
    </row>
    <row r="55" spans="1:13" ht="1.5" customHeight="1" thickTop="1">
      <c r="A55" s="72"/>
      <c r="B55" s="73"/>
      <c r="C55" s="73"/>
      <c r="D55" s="73"/>
      <c r="E55" s="73"/>
      <c r="F55" s="73"/>
      <c r="G55" s="64"/>
      <c r="H55" s="66"/>
      <c r="I55" s="64"/>
      <c r="J55" s="64"/>
      <c r="K55" s="74"/>
      <c r="L55" s="64"/>
      <c r="M55" s="64"/>
    </row>
    <row r="56" spans="1:13" ht="15" hidden="1">
      <c r="A56" s="85" t="s">
        <v>22</v>
      </c>
      <c r="B56" s="66"/>
      <c r="C56" s="66"/>
      <c r="D56" s="66"/>
      <c r="E56" s="66"/>
      <c r="F56" s="66"/>
      <c r="G56" s="66"/>
      <c r="H56" s="64"/>
      <c r="I56" s="66"/>
      <c r="J56" s="66"/>
      <c r="K56" s="86"/>
      <c r="L56" s="66"/>
      <c r="M56" s="66"/>
    </row>
    <row r="57" spans="1:13" ht="15.75" hidden="1">
      <c r="A57" s="70" t="s">
        <v>24</v>
      </c>
      <c r="B57" s="70"/>
      <c r="C57" s="70"/>
      <c r="D57" s="398"/>
      <c r="E57" s="399"/>
      <c r="F57" s="87" t="s">
        <v>65</v>
      </c>
      <c r="G57" s="396">
        <f>IF(+'Data Entry Page'!$E$6&lt;&gt;"",+'Data Entry Page'!$E$6,"")</f>
      </c>
      <c r="H57" s="397"/>
      <c r="I57" s="397"/>
      <c r="J57" s="397"/>
      <c r="K57" s="88" t="s">
        <v>259</v>
      </c>
      <c r="L57" s="64"/>
      <c r="M57" s="64"/>
    </row>
    <row r="58" spans="1:13" ht="15.75" hidden="1">
      <c r="A58" s="385"/>
      <c r="B58" s="384"/>
      <c r="C58" s="70" t="s">
        <v>260</v>
      </c>
      <c r="G58" s="70"/>
      <c r="H58" s="64"/>
      <c r="I58" s="70"/>
      <c r="J58" s="70"/>
      <c r="K58" s="89"/>
      <c r="L58" s="70"/>
      <c r="M58" s="70"/>
    </row>
    <row r="59" spans="1:13" ht="15" hidden="1">
      <c r="A59" s="64" t="s">
        <v>261</v>
      </c>
      <c r="B59" s="64"/>
      <c r="C59" s="64"/>
      <c r="D59" s="64"/>
      <c r="E59" s="80" t="s">
        <v>362</v>
      </c>
      <c r="G59" s="64"/>
      <c r="H59" s="64"/>
      <c r="I59" s="66"/>
      <c r="J59" s="66"/>
      <c r="K59" s="86"/>
      <c r="L59" s="66"/>
      <c r="M59" s="66"/>
    </row>
    <row r="60" spans="1:13" ht="15" hidden="1">
      <c r="A60" s="80" t="s">
        <v>363</v>
      </c>
      <c r="B60" s="64"/>
      <c r="C60" s="64"/>
      <c r="D60" s="64"/>
      <c r="E60" s="169"/>
      <c r="G60" s="64"/>
      <c r="H60" s="64"/>
      <c r="I60" s="66"/>
      <c r="J60" s="66"/>
      <c r="K60" s="86"/>
      <c r="L60" s="66"/>
      <c r="M60" s="66"/>
    </row>
    <row r="61" spans="1:13" ht="3" customHeight="1" hidden="1">
      <c r="A61" s="172"/>
      <c r="B61" s="170"/>
      <c r="C61" s="170"/>
      <c r="D61" s="170"/>
      <c r="E61" s="170"/>
      <c r="F61" s="170"/>
      <c r="I61" s="173"/>
      <c r="J61" s="171"/>
      <c r="K61" s="174"/>
      <c r="L61" s="175"/>
      <c r="M61" s="175"/>
    </row>
    <row r="62" spans="1:13" ht="15.75" customHeight="1" hidden="1">
      <c r="A62" s="382"/>
      <c r="B62" s="375"/>
      <c r="C62" s="64"/>
      <c r="D62" s="382"/>
      <c r="E62" s="375"/>
      <c r="F62" s="375"/>
      <c r="H62" s="382"/>
      <c r="I62" s="375"/>
      <c r="K62" s="383"/>
      <c r="L62" s="384"/>
      <c r="M62" s="384"/>
    </row>
    <row r="63" spans="1:12" ht="15" hidden="1">
      <c r="A63" s="66" t="s">
        <v>52</v>
      </c>
      <c r="B63" s="64"/>
      <c r="C63" s="64"/>
      <c r="D63" s="64" t="s">
        <v>23</v>
      </c>
      <c r="E63" s="91"/>
      <c r="F63" s="64"/>
      <c r="H63" s="64" t="s">
        <v>66</v>
      </c>
      <c r="I63" s="64"/>
      <c r="K63" s="75" t="s">
        <v>67</v>
      </c>
      <c r="L63" s="92"/>
    </row>
    <row r="64" spans="1:13" ht="1.5" customHeight="1" hidden="1">
      <c r="A64" s="66"/>
      <c r="B64" s="66"/>
      <c r="C64" s="66"/>
      <c r="D64" s="66"/>
      <c r="E64" s="66"/>
      <c r="F64" s="66"/>
      <c r="G64" s="66"/>
      <c r="H64" s="64"/>
      <c r="I64" s="66"/>
      <c r="J64" s="66"/>
      <c r="K64" s="93"/>
      <c r="L64" s="92"/>
      <c r="M64" s="92"/>
    </row>
    <row r="65" spans="1:13" ht="1.5" customHeight="1" hidden="1">
      <c r="A65" s="94"/>
      <c r="B65" s="94"/>
      <c r="C65" s="94"/>
      <c r="D65" s="94"/>
      <c r="E65" s="94"/>
      <c r="F65" s="94"/>
      <c r="G65" s="94"/>
      <c r="H65" s="94"/>
      <c r="I65" s="94"/>
      <c r="J65" s="94"/>
      <c r="K65" s="95"/>
      <c r="L65" s="96"/>
      <c r="M65" s="96"/>
    </row>
    <row r="66" spans="1:13" s="55" customFormat="1" ht="15" customHeight="1" hidden="1">
      <c r="A66" s="176" t="s">
        <v>181</v>
      </c>
      <c r="B66" s="177"/>
      <c r="C66" s="177"/>
      <c r="D66" s="177"/>
      <c r="E66" s="177"/>
      <c r="F66" s="177"/>
      <c r="G66" s="172"/>
      <c r="H66" s="170"/>
      <c r="I66" s="172"/>
      <c r="J66" s="172"/>
      <c r="K66" s="178"/>
      <c r="L66" s="172"/>
      <c r="M66" s="172"/>
    </row>
    <row r="67" spans="1:13" s="55" customFormat="1" ht="15" customHeight="1" hidden="1">
      <c r="A67" s="179" t="s">
        <v>182</v>
      </c>
      <c r="B67" s="172"/>
      <c r="C67" s="172"/>
      <c r="D67" s="172"/>
      <c r="E67" s="172"/>
      <c r="F67" s="172"/>
      <c r="G67" s="179" t="s">
        <v>183</v>
      </c>
      <c r="H67" s="169" t="s">
        <v>184</v>
      </c>
      <c r="I67" s="180" t="s">
        <v>185</v>
      </c>
      <c r="J67" s="172"/>
      <c r="K67" s="181" t="s">
        <v>186</v>
      </c>
      <c r="L67" s="172"/>
      <c r="M67" s="172"/>
    </row>
    <row r="68" spans="1:13" ht="1.5" customHeight="1" hidden="1">
      <c r="A68" s="170"/>
      <c r="B68" s="170"/>
      <c r="C68" s="170"/>
      <c r="D68" s="170"/>
      <c r="E68" s="170"/>
      <c r="F68" s="170"/>
      <c r="G68" s="170"/>
      <c r="H68" s="170"/>
      <c r="I68" s="170"/>
      <c r="J68" s="170"/>
      <c r="K68" s="170"/>
      <c r="L68" s="172"/>
      <c r="M68" s="172"/>
    </row>
    <row r="69" spans="1:13" ht="15" hidden="1">
      <c r="A69" s="386" t="s">
        <v>187</v>
      </c>
      <c r="B69" s="386"/>
      <c r="C69" s="386"/>
      <c r="D69" s="386"/>
      <c r="E69" s="386"/>
      <c r="F69" s="386"/>
      <c r="G69" s="386"/>
      <c r="H69" s="387"/>
      <c r="I69" s="387"/>
      <c r="J69" s="387"/>
      <c r="K69" s="387"/>
      <c r="L69" s="387"/>
      <c r="M69" s="387"/>
    </row>
    <row r="70" spans="1:13" ht="14.25" customHeight="1" hidden="1">
      <c r="A70" s="386"/>
      <c r="B70" s="386"/>
      <c r="C70" s="386"/>
      <c r="D70" s="386"/>
      <c r="E70" s="386"/>
      <c r="F70" s="386"/>
      <c r="G70" s="386"/>
      <c r="H70" s="387"/>
      <c r="I70" s="387"/>
      <c r="J70" s="387"/>
      <c r="K70" s="387"/>
      <c r="L70" s="387"/>
      <c r="M70" s="387"/>
    </row>
    <row r="71" spans="1:13" ht="1.5" customHeight="1" hidden="1">
      <c r="A71" s="170"/>
      <c r="B71" s="170"/>
      <c r="C71" s="170"/>
      <c r="D71" s="170"/>
      <c r="E71" s="170"/>
      <c r="F71" s="170"/>
      <c r="G71" s="170"/>
      <c r="H71" s="170"/>
      <c r="I71" s="170"/>
      <c r="J71" s="170"/>
      <c r="K71" s="183"/>
      <c r="L71" s="170"/>
      <c r="M71" s="170"/>
    </row>
    <row r="72" spans="1:13" ht="15.75" customHeight="1" hidden="1">
      <c r="A72" s="382"/>
      <c r="B72" s="375"/>
      <c r="C72" s="64"/>
      <c r="D72" s="382"/>
      <c r="E72" s="375"/>
      <c r="F72" s="375"/>
      <c r="H72" s="382"/>
      <c r="I72" s="375"/>
      <c r="K72" s="383"/>
      <c r="L72" s="384"/>
      <c r="M72" s="384"/>
    </row>
    <row r="73" spans="1:12" ht="15" hidden="1">
      <c r="A73" s="66" t="s">
        <v>52</v>
      </c>
      <c r="B73" s="64"/>
      <c r="C73" s="64"/>
      <c r="D73" s="64" t="s">
        <v>277</v>
      </c>
      <c r="E73" s="91"/>
      <c r="F73" s="64"/>
      <c r="H73" s="64" t="s">
        <v>278</v>
      </c>
      <c r="I73" s="64"/>
      <c r="K73" s="75" t="s">
        <v>67</v>
      </c>
      <c r="L73" s="92"/>
    </row>
    <row r="74" spans="1:12" ht="9" customHeight="1">
      <c r="A74" s="66"/>
      <c r="B74" s="64"/>
      <c r="C74" s="64"/>
      <c r="D74" s="64"/>
      <c r="E74" s="91"/>
      <c r="F74" s="64"/>
      <c r="H74" s="64"/>
      <c r="I74" s="64"/>
      <c r="K74" s="75"/>
      <c r="L74" s="92"/>
    </row>
    <row r="75" spans="1:14" ht="14.25" customHeight="1">
      <c r="A75" s="153" t="s">
        <v>372</v>
      </c>
      <c r="B75" s="192"/>
      <c r="C75" s="192"/>
      <c r="D75" s="192"/>
      <c r="E75" s="192"/>
      <c r="F75" s="192"/>
      <c r="G75" s="192"/>
      <c r="H75" s="192"/>
      <c r="I75" s="192"/>
      <c r="J75" s="192"/>
      <c r="K75" s="192"/>
      <c r="L75" s="192"/>
      <c r="M75" s="192"/>
      <c r="N75" s="192" t="s">
        <v>373</v>
      </c>
    </row>
    <row r="76" spans="1:14" ht="12" customHeight="1">
      <c r="A76" s="381" t="s">
        <v>374</v>
      </c>
      <c r="B76" s="365"/>
      <c r="C76" s="365"/>
      <c r="D76" s="365"/>
      <c r="E76" s="365"/>
      <c r="F76" s="365"/>
      <c r="G76" s="365"/>
      <c r="H76" s="365"/>
      <c r="I76" s="365"/>
      <c r="J76" s="365"/>
      <c r="K76" s="365"/>
      <c r="L76" s="365"/>
      <c r="M76" s="365"/>
      <c r="N76" s="365"/>
    </row>
    <row r="77" spans="1:14" ht="14.25" customHeight="1">
      <c r="A77" s="365"/>
      <c r="B77" s="365"/>
      <c r="C77" s="365"/>
      <c r="D77" s="365"/>
      <c r="E77" s="365"/>
      <c r="F77" s="365"/>
      <c r="G77" s="365"/>
      <c r="H77" s="365"/>
      <c r="I77" s="365"/>
      <c r="J77" s="365"/>
      <c r="K77" s="365"/>
      <c r="L77" s="365"/>
      <c r="M77" s="365"/>
      <c r="N77" s="365"/>
    </row>
    <row r="78" spans="1:14" ht="14.25" customHeight="1">
      <c r="A78" s="365"/>
      <c r="B78" s="365"/>
      <c r="C78" s="365"/>
      <c r="D78" s="365"/>
      <c r="E78" s="365"/>
      <c r="F78" s="365"/>
      <c r="G78" s="365"/>
      <c r="H78" s="365"/>
      <c r="I78" s="365"/>
      <c r="J78" s="365"/>
      <c r="K78" s="365"/>
      <c r="L78" s="365"/>
      <c r="M78" s="365"/>
      <c r="N78" s="365"/>
    </row>
    <row r="79" spans="1:14" ht="14.25" customHeight="1">
      <c r="A79" s="365"/>
      <c r="B79" s="365"/>
      <c r="C79" s="365"/>
      <c r="D79" s="365"/>
      <c r="E79" s="365"/>
      <c r="F79" s="365"/>
      <c r="G79" s="365"/>
      <c r="H79" s="365"/>
      <c r="I79" s="365"/>
      <c r="J79" s="365"/>
      <c r="K79" s="365"/>
      <c r="L79" s="365"/>
      <c r="M79" s="365"/>
      <c r="N79" s="365"/>
    </row>
    <row r="80" spans="1:14" ht="14.25" customHeight="1">
      <c r="A80" s="365"/>
      <c r="B80" s="365"/>
      <c r="C80" s="365"/>
      <c r="D80" s="365"/>
      <c r="E80" s="365"/>
      <c r="F80" s="365"/>
      <c r="G80" s="365"/>
      <c r="H80" s="365"/>
      <c r="I80" s="365"/>
      <c r="J80" s="365"/>
      <c r="K80" s="365"/>
      <c r="L80" s="365"/>
      <c r="M80" s="365"/>
      <c r="N80" s="365"/>
    </row>
    <row r="81" spans="1:14" ht="9" customHeight="1">
      <c r="A81" s="170"/>
      <c r="B81" s="170"/>
      <c r="C81" s="170"/>
      <c r="D81" s="170"/>
      <c r="E81" s="170"/>
      <c r="F81" s="170"/>
      <c r="G81" s="170"/>
      <c r="H81" s="170"/>
      <c r="I81" s="170"/>
      <c r="J81" s="170"/>
      <c r="K81" s="183"/>
      <c r="L81" s="170"/>
      <c r="M81" s="170"/>
      <c r="N81" s="170"/>
    </row>
    <row r="82" spans="1:14" ht="12" customHeight="1">
      <c r="A82" s="381" t="s">
        <v>375</v>
      </c>
      <c r="B82" s="365"/>
      <c r="C82" s="365"/>
      <c r="D82" s="365"/>
      <c r="E82" s="365"/>
      <c r="F82" s="365"/>
      <c r="G82" s="365"/>
      <c r="H82" s="365"/>
      <c r="I82" s="365"/>
      <c r="J82" s="365"/>
      <c r="K82" s="365"/>
      <c r="L82" s="365"/>
      <c r="M82" s="365"/>
      <c r="N82" s="365"/>
    </row>
    <row r="83" spans="1:14" ht="14.25" customHeight="1">
      <c r="A83" s="365"/>
      <c r="B83" s="365"/>
      <c r="C83" s="365"/>
      <c r="D83" s="365"/>
      <c r="E83" s="365"/>
      <c r="F83" s="365"/>
      <c r="G83" s="365"/>
      <c r="H83" s="365"/>
      <c r="I83" s="365"/>
      <c r="J83" s="365"/>
      <c r="K83" s="365"/>
      <c r="L83" s="365"/>
      <c r="M83" s="365"/>
      <c r="N83" s="365"/>
    </row>
    <row r="84" spans="1:14" ht="14.25" customHeight="1">
      <c r="A84" s="365"/>
      <c r="B84" s="365"/>
      <c r="C84" s="365"/>
      <c r="D84" s="365"/>
      <c r="E84" s="365"/>
      <c r="F84" s="365"/>
      <c r="G84" s="365"/>
      <c r="H84" s="365"/>
      <c r="I84" s="365"/>
      <c r="J84" s="365"/>
      <c r="K84" s="365"/>
      <c r="L84" s="365"/>
      <c r="M84" s="365"/>
      <c r="N84" s="365"/>
    </row>
    <row r="85" spans="1:14" ht="14.25" customHeight="1">
      <c r="A85" s="365"/>
      <c r="B85" s="365"/>
      <c r="C85" s="365"/>
      <c r="D85" s="365"/>
      <c r="E85" s="365"/>
      <c r="F85" s="365"/>
      <c r="G85" s="365"/>
      <c r="H85" s="365"/>
      <c r="I85" s="365"/>
      <c r="J85" s="365"/>
      <c r="K85" s="365"/>
      <c r="L85" s="365"/>
      <c r="M85" s="365"/>
      <c r="N85" s="365"/>
    </row>
    <row r="86" spans="1:14" ht="14.25" customHeight="1">
      <c r="A86" s="365"/>
      <c r="B86" s="365"/>
      <c r="C86" s="365"/>
      <c r="D86" s="365"/>
      <c r="E86" s="365"/>
      <c r="F86" s="365"/>
      <c r="G86" s="365"/>
      <c r="H86" s="365"/>
      <c r="I86" s="365"/>
      <c r="J86" s="365"/>
      <c r="K86" s="365"/>
      <c r="L86" s="365"/>
      <c r="M86" s="365"/>
      <c r="N86" s="365"/>
    </row>
    <row r="87" spans="1:12" ht="14.25" customHeight="1">
      <c r="A87" s="66"/>
      <c r="B87" s="64"/>
      <c r="C87" s="64"/>
      <c r="D87" s="64"/>
      <c r="E87" s="91"/>
      <c r="F87" s="64"/>
      <c r="H87" s="64"/>
      <c r="I87" s="64"/>
      <c r="K87" s="75"/>
      <c r="L87" s="92"/>
    </row>
    <row r="88" spans="1:12" ht="14.25" customHeight="1">
      <c r="A88" s="66"/>
      <c r="B88" s="64"/>
      <c r="C88" s="64"/>
      <c r="D88" s="64"/>
      <c r="E88" s="91"/>
      <c r="F88" s="64"/>
      <c r="H88" s="64"/>
      <c r="I88" s="64"/>
      <c r="K88" s="75"/>
      <c r="L88" s="92"/>
    </row>
    <row r="89" spans="1:13" ht="15">
      <c r="A89" s="281"/>
      <c r="B89" s="182"/>
      <c r="C89" s="182"/>
      <c r="D89" s="182"/>
      <c r="E89" s="182"/>
      <c r="F89" s="182"/>
      <c r="G89" s="182"/>
      <c r="H89" s="182"/>
      <c r="I89" s="182"/>
      <c r="J89" s="182"/>
      <c r="K89" s="184"/>
      <c r="L89" s="182"/>
      <c r="M89" s="182"/>
    </row>
  </sheetData>
  <sheetProtection password="A999" sheet="1"/>
  <mergeCells count="27">
    <mergeCell ref="H62:I62"/>
    <mergeCell ref="B44:I44"/>
    <mergeCell ref="K3:N3"/>
    <mergeCell ref="A4:D4"/>
    <mergeCell ref="F4:G4"/>
    <mergeCell ref="I4:K4"/>
    <mergeCell ref="B12:J14"/>
    <mergeCell ref="A76:N80"/>
    <mergeCell ref="B26:I27"/>
    <mergeCell ref="B10:K10"/>
    <mergeCell ref="B19:I23"/>
    <mergeCell ref="B16:I17"/>
    <mergeCell ref="G57:J57"/>
    <mergeCell ref="D57:E57"/>
    <mergeCell ref="B53:J54"/>
    <mergeCell ref="B35:K37"/>
    <mergeCell ref="B39:K40"/>
    <mergeCell ref="A82:N86"/>
    <mergeCell ref="A72:B72"/>
    <mergeCell ref="D72:F72"/>
    <mergeCell ref="H72:I72"/>
    <mergeCell ref="K72:M72"/>
    <mergeCell ref="A58:B58"/>
    <mergeCell ref="A69:M70"/>
    <mergeCell ref="A62:B62"/>
    <mergeCell ref="D62:F62"/>
    <mergeCell ref="K62:M62"/>
  </mergeCells>
  <printOptions/>
  <pageMargins left="0" right="0" top="0.25" bottom="0.1" header="0.2" footer="0.02"/>
  <pageSetup cellComments="asDisplayed" orientation="portrait" scale="94" r:id="rId3"/>
  <headerFooter>
    <oddHeader>&amp;R&amp;"Times New Roman,Bold"&amp;10&amp;D</oddHeader>
    <oddFooter>&amp;L&amp;"Times New Roman,Bold"&amp;11(Form Revised 07-2015)&amp;C&amp;"Times New Roman,Bold"&amp;11Informal Tax Rate Calculator File
Revised Prior Year Tax Rate Summary Page</oddFooter>
  </headerFooter>
  <legacyDrawing r:id="rId2"/>
</worksheet>
</file>

<file path=xl/worksheets/sheet3.xml><?xml version="1.0" encoding="utf-8"?>
<worksheet xmlns="http://schemas.openxmlformats.org/spreadsheetml/2006/main" xmlns:r="http://schemas.openxmlformats.org/officeDocument/2006/relationships">
  <dimension ref="A1:O130"/>
  <sheetViews>
    <sheetView showGridLines="0" zoomScalePageLayoutView="0" workbookViewId="0" topLeftCell="A1">
      <selection activeCell="A1" sqref="A1"/>
    </sheetView>
  </sheetViews>
  <sheetFormatPr defaultColWidth="9.00390625" defaultRowHeight="15.75"/>
  <cols>
    <col min="1" max="1" width="2.875" style="115" customWidth="1"/>
    <col min="2" max="2" width="2.625" style="115" customWidth="1"/>
    <col min="3" max="3" width="5.875" style="64" customWidth="1"/>
    <col min="4" max="4" width="15.625" style="64" customWidth="1"/>
    <col min="5" max="5" width="6.625" style="64" customWidth="1"/>
    <col min="6" max="6" width="4.625" style="64" customWidth="1"/>
    <col min="7" max="7" width="3.625" style="90" customWidth="1"/>
    <col min="8" max="8" width="15.625" style="130" customWidth="1"/>
    <col min="9" max="9" width="2.625" style="64" customWidth="1"/>
    <col min="10" max="10" width="8.625" style="64" customWidth="1"/>
    <col min="11" max="11" width="1.37890625" style="64" customWidth="1"/>
    <col min="12" max="12" width="15.625" style="64" customWidth="1"/>
    <col min="13" max="13" width="1.37890625" style="64" customWidth="1"/>
    <col min="14" max="14" width="16.625" style="64" customWidth="1"/>
    <col min="15" max="15" width="1.37890625" style="64" customWidth="1"/>
    <col min="16" max="16384" width="9.00390625" style="64" customWidth="1"/>
  </cols>
  <sheetData>
    <row r="1" spans="1:15" ht="15">
      <c r="A1" s="200" t="s">
        <v>365</v>
      </c>
      <c r="B1" s="98"/>
      <c r="C1" s="99"/>
      <c r="D1" s="99"/>
      <c r="E1" s="99"/>
      <c r="F1" s="99"/>
      <c r="G1" s="100"/>
      <c r="H1" s="101"/>
      <c r="I1" s="99"/>
      <c r="J1" s="99"/>
      <c r="K1" s="99"/>
      <c r="L1" s="99"/>
      <c r="N1" s="187" t="s">
        <v>291</v>
      </c>
      <c r="O1" s="275"/>
    </row>
    <row r="2" spans="1:12" ht="15">
      <c r="A2" s="194" t="s">
        <v>191</v>
      </c>
      <c r="B2" s="196"/>
      <c r="C2" s="197"/>
      <c r="D2" s="197"/>
      <c r="E2" s="197"/>
      <c r="F2" s="197"/>
      <c r="G2" s="197"/>
      <c r="H2" s="197"/>
      <c r="I2" s="197"/>
      <c r="J2" s="197"/>
      <c r="K2" s="197"/>
      <c r="L2" s="197"/>
    </row>
    <row r="3" spans="1:14" ht="15">
      <c r="A3" s="195" t="s">
        <v>190</v>
      </c>
      <c r="B3" s="197"/>
      <c r="C3" s="197"/>
      <c r="D3" s="197"/>
      <c r="E3" s="197"/>
      <c r="F3" s="197"/>
      <c r="G3" s="197"/>
      <c r="H3" s="197"/>
      <c r="I3" s="197"/>
      <c r="J3" s="197"/>
      <c r="K3" s="197"/>
      <c r="L3" s="197"/>
      <c r="N3" s="187" t="s">
        <v>364</v>
      </c>
    </row>
    <row r="4" spans="1:14" ht="15.75" thickBot="1">
      <c r="A4" s="102" t="s">
        <v>188</v>
      </c>
      <c r="B4" s="102"/>
      <c r="C4" s="103"/>
      <c r="D4" s="103"/>
      <c r="E4" s="103"/>
      <c r="F4" s="103"/>
      <c r="G4" s="103"/>
      <c r="H4" s="103"/>
      <c r="I4" s="103"/>
      <c r="J4" s="103"/>
      <c r="K4" s="103"/>
      <c r="M4" s="239"/>
      <c r="N4" s="201">
        <f>-'Data Entry Page'!I5</f>
        <v>-2014</v>
      </c>
    </row>
    <row r="5" spans="1:12" ht="18" customHeight="1" thickTop="1">
      <c r="A5" s="104">
        <f>IF(+'Data Entry Page'!E6&lt;&gt;"",+'Data Entry Page'!E6,"")</f>
      </c>
      <c r="B5" s="105"/>
      <c r="C5" s="105"/>
      <c r="D5" s="105"/>
      <c r="E5" s="105"/>
      <c r="H5" s="65">
        <f>IF(+'Data Entry Page'!E$4&lt;&gt;"",+'Data Entry Page'!E$4,"")</f>
      </c>
      <c r="K5" s="415">
        <f>IF(+'Data Entry Page'!E7&lt;&gt;"",+'Data Entry Page'!E7,"")</f>
      </c>
      <c r="L5" s="416"/>
    </row>
    <row r="6" spans="1:12" ht="15">
      <c r="A6" s="106" t="s">
        <v>50</v>
      </c>
      <c r="B6" s="106"/>
      <c r="C6" s="67"/>
      <c r="D6" s="67"/>
      <c r="E6" s="67"/>
      <c r="H6" s="67" t="s">
        <v>51</v>
      </c>
      <c r="I6" s="67"/>
      <c r="K6" s="67" t="s">
        <v>10</v>
      </c>
      <c r="L6" s="67"/>
    </row>
    <row r="7" spans="1:12" ht="3" customHeight="1">
      <c r="A7" s="106"/>
      <c r="B7" s="106"/>
      <c r="C7" s="67"/>
      <c r="D7" s="67"/>
      <c r="E7" s="67"/>
      <c r="H7" s="67"/>
      <c r="I7" s="67"/>
      <c r="K7" s="67"/>
      <c r="L7" s="67"/>
    </row>
    <row r="8" spans="1:12" ht="15">
      <c r="A8" s="282"/>
      <c r="B8" s="107"/>
      <c r="C8" s="69"/>
      <c r="D8" s="69"/>
      <c r="E8" s="69"/>
      <c r="F8" s="69"/>
      <c r="G8" s="108"/>
      <c r="H8" s="109"/>
      <c r="I8" s="69"/>
      <c r="J8" s="69"/>
      <c r="K8" s="69"/>
      <c r="L8" s="69"/>
    </row>
    <row r="9" spans="1:12" ht="3" customHeight="1">
      <c r="A9" s="110"/>
      <c r="B9" s="110"/>
      <c r="C9" s="66"/>
      <c r="D9" s="66"/>
      <c r="E9" s="66"/>
      <c r="F9" s="66"/>
      <c r="G9" s="91"/>
      <c r="H9" s="111"/>
      <c r="I9" s="66"/>
      <c r="J9" s="66"/>
      <c r="K9" s="66"/>
      <c r="L9" s="66"/>
    </row>
    <row r="10" spans="1:10" ht="16.5" customHeight="1">
      <c r="A10" s="112" t="s">
        <v>25</v>
      </c>
      <c r="B10" s="113" t="s">
        <v>63</v>
      </c>
      <c r="C10" s="224">
        <f>-'Data Entry Page'!I5</f>
        <v>-2014</v>
      </c>
      <c r="D10" s="77" t="s">
        <v>217</v>
      </c>
      <c r="E10" s="70"/>
      <c r="F10" s="70"/>
      <c r="H10" s="114"/>
      <c r="I10" s="70"/>
      <c r="J10" s="70"/>
    </row>
    <row r="11" spans="3:12" ht="15.75" customHeight="1">
      <c r="C11" s="70" t="s">
        <v>141</v>
      </c>
      <c r="D11" s="70"/>
      <c r="E11" s="70"/>
      <c r="F11" s="70"/>
      <c r="G11" s="70"/>
      <c r="H11" s="70"/>
      <c r="I11" s="70"/>
      <c r="J11" s="70"/>
      <c r="K11" s="70"/>
      <c r="L11" s="80"/>
    </row>
    <row r="12" spans="3:12" ht="15.75" customHeight="1">
      <c r="C12" s="70" t="s">
        <v>140</v>
      </c>
      <c r="D12" s="70"/>
      <c r="E12" s="70"/>
      <c r="F12" s="70"/>
      <c r="G12" s="70"/>
      <c r="H12" s="70"/>
      <c r="I12" s="70"/>
      <c r="J12" s="70"/>
      <c r="K12" s="70"/>
      <c r="L12" s="116"/>
    </row>
    <row r="13" spans="3:12" ht="3" customHeight="1">
      <c r="C13" s="73"/>
      <c r="D13" s="73"/>
      <c r="E13" s="73"/>
      <c r="F13" s="73"/>
      <c r="G13" s="73"/>
      <c r="H13" s="73"/>
      <c r="I13" s="73"/>
      <c r="J13" s="73"/>
      <c r="K13" s="73"/>
      <c r="L13" s="73"/>
    </row>
    <row r="14" spans="3:12" ht="15" customHeight="1">
      <c r="C14" s="240" t="s">
        <v>68</v>
      </c>
      <c r="D14" s="117">
        <f>IF('Data Entry Page'!E32+'Data Entry Page'!G32&gt;0,IF('Data Entry Page'!E32&gt;0,'Data Entry Page'!E32,0),"")</f>
      </c>
      <c r="E14" s="90" t="s">
        <v>70</v>
      </c>
      <c r="F14" s="70"/>
      <c r="G14" s="241" t="s">
        <v>69</v>
      </c>
      <c r="H14" s="117">
        <f>IF('Data Entry Page'!E32+'Data Entry Page'!G32&gt;0,IF('Data Entry Page'!G32&gt;0,'Data Entry Page'!G32,0),"")</f>
      </c>
      <c r="I14" s="118"/>
      <c r="J14" s="119" t="s">
        <v>71</v>
      </c>
      <c r="K14" s="118"/>
      <c r="L14" s="120">
        <f>IF('Data Entry Page'!E32+'Data Entry Page'!G32&gt;0,+D14+H14,"")</f>
      </c>
    </row>
    <row r="15" spans="3:12" ht="15">
      <c r="C15" s="70"/>
      <c r="D15" s="90" t="s">
        <v>72</v>
      </c>
      <c r="E15" s="70"/>
      <c r="F15" s="70"/>
      <c r="H15" s="121" t="s">
        <v>73</v>
      </c>
      <c r="I15" s="118"/>
      <c r="J15" s="118"/>
      <c r="K15" s="118"/>
      <c r="L15" s="121" t="s">
        <v>74</v>
      </c>
    </row>
    <row r="16" spans="8:12" ht="3" customHeight="1">
      <c r="H16" s="118"/>
      <c r="I16" s="118"/>
      <c r="J16" s="118"/>
      <c r="K16" s="118"/>
      <c r="L16" s="118"/>
    </row>
    <row r="17" spans="1:12" ht="15">
      <c r="A17" s="112" t="s">
        <v>26</v>
      </c>
      <c r="B17" s="113" t="s">
        <v>63</v>
      </c>
      <c r="C17" s="80" t="s">
        <v>75</v>
      </c>
      <c r="H17" s="118"/>
      <c r="I17" s="118"/>
      <c r="J17" s="118"/>
      <c r="K17" s="118"/>
      <c r="L17" s="118"/>
    </row>
    <row r="18" spans="3:12" ht="15">
      <c r="C18" s="70" t="s">
        <v>272</v>
      </c>
      <c r="D18" s="70"/>
      <c r="E18" s="70"/>
      <c r="F18" s="70"/>
      <c r="G18" s="70"/>
      <c r="H18" s="118"/>
      <c r="I18" s="118"/>
      <c r="J18" s="118"/>
      <c r="K18" s="118"/>
      <c r="L18" s="118"/>
    </row>
    <row r="19" spans="3:12" ht="15">
      <c r="C19" s="70" t="s">
        <v>82</v>
      </c>
      <c r="D19" s="70"/>
      <c r="E19" s="70"/>
      <c r="F19" s="70"/>
      <c r="H19" s="122"/>
      <c r="I19" s="122"/>
      <c r="J19" s="122"/>
      <c r="K19" s="122"/>
      <c r="L19" s="122"/>
    </row>
    <row r="20" spans="3:12" ht="3" customHeight="1">
      <c r="C20" s="73"/>
      <c r="D20" s="73"/>
      <c r="E20" s="73"/>
      <c r="F20" s="73"/>
      <c r="G20" s="73"/>
      <c r="H20" s="73"/>
      <c r="I20" s="73"/>
      <c r="J20" s="73"/>
      <c r="K20" s="73"/>
      <c r="L20" s="73"/>
    </row>
    <row r="21" spans="3:12" ht="15" customHeight="1">
      <c r="C21" s="240" t="s">
        <v>68</v>
      </c>
      <c r="D21" s="117">
        <f>IF(OR('Data Entry Page'!E34&lt;&gt;"",'Form A'!L14&lt;&gt;""),IF('Data Entry Page'!E34&gt;0,'Data Entry Page'!E34,0),"")</f>
      </c>
      <c r="E21" s="90" t="s">
        <v>70</v>
      </c>
      <c r="F21" s="70"/>
      <c r="G21" s="241" t="s">
        <v>69</v>
      </c>
      <c r="H21" s="117">
        <f>IF(OR(H14&lt;&gt;"",H43&lt;&gt;""),IF(+H14-H28-H43+H49+H54&lt;0,0,+H14-H28-H43+H49+H54),"")</f>
      </c>
      <c r="I21" s="118"/>
      <c r="J21" s="119" t="s">
        <v>71</v>
      </c>
      <c r="K21" s="118"/>
      <c r="L21" s="120">
        <f>IF(OR(D21&lt;&gt;"",H21&lt;&gt;""),+D21+H21,"")</f>
      </c>
    </row>
    <row r="22" spans="3:12" ht="15">
      <c r="C22" s="70"/>
      <c r="D22" s="90" t="s">
        <v>72</v>
      </c>
      <c r="E22" s="70"/>
      <c r="F22" s="70"/>
      <c r="H22" s="121" t="s">
        <v>80</v>
      </c>
      <c r="I22" s="118"/>
      <c r="J22" s="118"/>
      <c r="K22" s="118"/>
      <c r="L22" s="121" t="s">
        <v>74</v>
      </c>
    </row>
    <row r="23" spans="3:12" ht="15">
      <c r="C23" s="70"/>
      <c r="D23" s="90"/>
      <c r="E23" s="70"/>
      <c r="F23" s="70"/>
      <c r="G23" s="123" t="s">
        <v>81</v>
      </c>
      <c r="H23" s="124"/>
      <c r="I23" s="124"/>
      <c r="J23" s="118"/>
      <c r="K23" s="118"/>
      <c r="L23" s="121"/>
    </row>
    <row r="24" spans="8:12" ht="3" customHeight="1">
      <c r="H24" s="118"/>
      <c r="I24" s="118"/>
      <c r="J24" s="118"/>
      <c r="K24" s="118"/>
      <c r="L24" s="118"/>
    </row>
    <row r="25" spans="1:12" ht="15">
      <c r="A25" s="112" t="s">
        <v>27</v>
      </c>
      <c r="B25" s="113" t="s">
        <v>63</v>
      </c>
      <c r="C25" s="80" t="s">
        <v>76</v>
      </c>
      <c r="H25" s="118"/>
      <c r="I25" s="118"/>
      <c r="J25" s="118"/>
      <c r="K25" s="118"/>
      <c r="L25" s="118"/>
    </row>
    <row r="26" spans="3:12" ht="15">
      <c r="C26" s="70" t="s">
        <v>273</v>
      </c>
      <c r="D26" s="70"/>
      <c r="E26" s="70"/>
      <c r="F26" s="70"/>
      <c r="H26" s="122"/>
      <c r="I26" s="122"/>
      <c r="J26" s="122"/>
      <c r="K26" s="118"/>
      <c r="L26" s="122"/>
    </row>
    <row r="27" spans="3:12" ht="3" customHeight="1">
      <c r="C27" s="73"/>
      <c r="D27" s="73"/>
      <c r="E27" s="73"/>
      <c r="F27" s="73"/>
      <c r="G27" s="73"/>
      <c r="H27" s="73"/>
      <c r="I27" s="73"/>
      <c r="J27" s="73"/>
      <c r="K27" s="73"/>
      <c r="L27" s="73"/>
    </row>
    <row r="28" spans="3:12" ht="15" customHeight="1">
      <c r="C28" s="240" t="s">
        <v>68</v>
      </c>
      <c r="D28" s="117">
        <f>IF(OR('Data Entry Page'!E36&lt;&gt;"",'Form A'!L14&lt;&gt;""),IF('Data Entry Page'!E36&gt;0,'Data Entry Page'!E36,0),"")</f>
      </c>
      <c r="E28" s="90" t="s">
        <v>70</v>
      </c>
      <c r="F28" s="70"/>
      <c r="G28" s="241" t="s">
        <v>69</v>
      </c>
      <c r="H28" s="117">
        <f>IF(OR('Data Entry Page'!G36&lt;&gt;"",'Form A'!L14&lt;&gt;""),IF('Data Entry Page'!G36&gt;0,'Data Entry Page'!G36,0),"")</f>
      </c>
      <c r="I28" s="118"/>
      <c r="J28" s="119" t="s">
        <v>71</v>
      </c>
      <c r="K28" s="118"/>
      <c r="L28" s="120">
        <f>IF(OR(D28&lt;&gt;"",H28&lt;&gt;""),+D28+H28,"")</f>
      </c>
    </row>
    <row r="29" spans="3:12" ht="15">
      <c r="C29" s="70"/>
      <c r="D29" s="90" t="s">
        <v>72</v>
      </c>
      <c r="E29" s="70"/>
      <c r="F29" s="70"/>
      <c r="H29" s="121" t="s">
        <v>73</v>
      </c>
      <c r="I29" s="118"/>
      <c r="J29" s="118"/>
      <c r="K29" s="118"/>
      <c r="L29" s="121" t="s">
        <v>74</v>
      </c>
    </row>
    <row r="30" spans="8:12" ht="3" customHeight="1">
      <c r="H30" s="118"/>
      <c r="I30" s="118"/>
      <c r="J30" s="118"/>
      <c r="K30" s="118"/>
      <c r="L30" s="118"/>
    </row>
    <row r="31" spans="1:12" ht="15">
      <c r="A31" s="112" t="s">
        <v>28</v>
      </c>
      <c r="B31" s="112"/>
      <c r="C31" s="80" t="s">
        <v>29</v>
      </c>
      <c r="H31" s="118"/>
      <c r="I31" s="118"/>
      <c r="J31" s="118"/>
      <c r="K31" s="118"/>
      <c r="L31" s="118"/>
    </row>
    <row r="32" spans="3:12" ht="15.75" thickBot="1">
      <c r="C32" s="64" t="s">
        <v>142</v>
      </c>
      <c r="H32" s="122"/>
      <c r="I32" s="122"/>
      <c r="J32" s="122"/>
      <c r="K32" s="118"/>
      <c r="L32" s="125">
        <f>IF(OR(L14&lt;&gt;"",L21&lt;&gt;"",L28&lt;&gt;""),+L14-L21-L28,"")</f>
      </c>
    </row>
    <row r="33" spans="1:14" ht="4.5" customHeight="1" thickTop="1">
      <c r="A33" s="107"/>
      <c r="B33" s="107"/>
      <c r="C33" s="69"/>
      <c r="D33" s="69"/>
      <c r="E33" s="69"/>
      <c r="F33" s="69"/>
      <c r="G33" s="108"/>
      <c r="H33" s="109"/>
      <c r="I33" s="69"/>
      <c r="J33" s="69"/>
      <c r="K33" s="69"/>
      <c r="L33" s="69"/>
      <c r="M33" s="69"/>
      <c r="N33" s="69"/>
    </row>
    <row r="34" spans="1:12" ht="3" customHeight="1">
      <c r="A34" s="110"/>
      <c r="B34" s="110"/>
      <c r="C34" s="66"/>
      <c r="D34" s="66"/>
      <c r="E34" s="66"/>
      <c r="F34" s="66"/>
      <c r="G34" s="91"/>
      <c r="H34" s="111"/>
      <c r="I34" s="66"/>
      <c r="J34" s="66"/>
      <c r="K34" s="66"/>
      <c r="L34" s="66"/>
    </row>
    <row r="35" spans="1:12" ht="15">
      <c r="A35" s="112" t="s">
        <v>30</v>
      </c>
      <c r="B35" s="113" t="s">
        <v>63</v>
      </c>
      <c r="C35" s="224">
        <f>-'Data Entry Page'!I5+1</f>
        <v>-2013</v>
      </c>
      <c r="D35" s="80" t="s">
        <v>218</v>
      </c>
      <c r="H35" s="118"/>
      <c r="I35" s="118"/>
      <c r="J35" s="118"/>
      <c r="K35" s="118"/>
      <c r="L35" s="118"/>
    </row>
    <row r="36" spans="1:12" ht="15">
      <c r="A36" s="112"/>
      <c r="B36" s="112"/>
      <c r="C36" s="417" t="s">
        <v>274</v>
      </c>
      <c r="D36" s="394"/>
      <c r="E36" s="394"/>
      <c r="F36" s="394"/>
      <c r="G36" s="394"/>
      <c r="H36" s="394"/>
      <c r="I36" s="394"/>
      <c r="J36" s="394"/>
      <c r="K36" s="394"/>
      <c r="L36" s="418"/>
    </row>
    <row r="37" spans="1:12" ht="15">
      <c r="A37" s="112"/>
      <c r="B37" s="112"/>
      <c r="C37" s="394"/>
      <c r="D37" s="394"/>
      <c r="E37" s="394"/>
      <c r="F37" s="394"/>
      <c r="G37" s="394"/>
      <c r="H37" s="394"/>
      <c r="I37" s="394"/>
      <c r="J37" s="394"/>
      <c r="K37" s="394"/>
      <c r="L37" s="418"/>
    </row>
    <row r="38" spans="3:12" ht="3" customHeight="1">
      <c r="C38" s="73"/>
      <c r="D38" s="73"/>
      <c r="E38" s="73"/>
      <c r="F38" s="73"/>
      <c r="G38" s="73"/>
      <c r="H38" s="73"/>
      <c r="I38" s="73"/>
      <c r="J38" s="73"/>
      <c r="K38" s="73"/>
      <c r="L38" s="73"/>
    </row>
    <row r="39" spans="1:12" ht="15">
      <c r="A39" s="112"/>
      <c r="B39" s="112"/>
      <c r="C39" s="126" t="s">
        <v>239</v>
      </c>
      <c r="D39" s="70"/>
      <c r="E39" s="70"/>
      <c r="F39" s="70"/>
      <c r="G39" s="70"/>
      <c r="H39" s="70"/>
      <c r="I39" s="70"/>
      <c r="J39" s="70"/>
      <c r="K39" s="70"/>
      <c r="L39" s="70"/>
    </row>
    <row r="40" spans="1:12" ht="15">
      <c r="A40" s="112"/>
      <c r="B40" s="112"/>
      <c r="C40" s="70" t="s">
        <v>356</v>
      </c>
      <c r="D40" s="70"/>
      <c r="E40" s="70"/>
      <c r="F40" s="70"/>
      <c r="G40" s="70"/>
      <c r="H40" s="70"/>
      <c r="I40" s="70"/>
      <c r="J40" s="70"/>
      <c r="K40" s="70"/>
      <c r="L40" s="70"/>
    </row>
    <row r="41" spans="1:12" ht="15">
      <c r="A41" s="112"/>
      <c r="B41" s="112"/>
      <c r="C41" s="70" t="s">
        <v>360</v>
      </c>
      <c r="D41" s="70"/>
      <c r="E41" s="70"/>
      <c r="F41" s="70"/>
      <c r="G41" s="70"/>
      <c r="H41" s="70"/>
      <c r="I41" s="70"/>
      <c r="J41" s="70"/>
      <c r="K41" s="70"/>
      <c r="L41" s="70"/>
    </row>
    <row r="42" spans="3:12" ht="3.75" customHeight="1">
      <c r="C42" s="73"/>
      <c r="D42" s="73"/>
      <c r="E42" s="73"/>
      <c r="F42" s="73"/>
      <c r="G42" s="73"/>
      <c r="H42" s="73"/>
      <c r="I42" s="73"/>
      <c r="J42" s="73"/>
      <c r="K42" s="73"/>
      <c r="L42" s="73"/>
    </row>
    <row r="43" spans="3:12" ht="15" customHeight="1">
      <c r="C43" s="240" t="s">
        <v>68</v>
      </c>
      <c r="D43" s="117">
        <f>IF(+'Data Entry Page'!E38+'Data Entry Page'!G38&gt;0,IF('Data Entry Page'!E38&gt;0,'Data Entry Page'!E38,0),"")</f>
      </c>
      <c r="E43" s="90" t="s">
        <v>70</v>
      </c>
      <c r="F43" s="70"/>
      <c r="G43" s="241" t="s">
        <v>69</v>
      </c>
      <c r="H43" s="117">
        <f>IF('Data Entry Page'!E38+'Data Entry Page'!G38&gt;0,IF('Data Entry Page'!G38&gt;0,'Data Entry Page'!G38,0),"")</f>
      </c>
      <c r="I43" s="118"/>
      <c r="J43" s="119" t="s">
        <v>71</v>
      </c>
      <c r="K43" s="118"/>
      <c r="L43" s="120">
        <f>IF(OR(D43&lt;&gt;"",H43&lt;&gt;""),+D43+H43,"")</f>
      </c>
    </row>
    <row r="44" spans="3:12" ht="15">
      <c r="C44" s="70"/>
      <c r="D44" s="90" t="s">
        <v>72</v>
      </c>
      <c r="E44" s="70"/>
      <c r="F44" s="70"/>
      <c r="H44" s="121" t="s">
        <v>73</v>
      </c>
      <c r="I44" s="118"/>
      <c r="J44" s="118"/>
      <c r="K44" s="118"/>
      <c r="L44" s="121" t="s">
        <v>74</v>
      </c>
    </row>
    <row r="45" spans="8:12" ht="3" customHeight="1">
      <c r="H45" s="118"/>
      <c r="I45" s="118"/>
      <c r="J45" s="118"/>
      <c r="K45" s="118"/>
      <c r="L45" s="118"/>
    </row>
    <row r="46" spans="1:12" ht="15">
      <c r="A46" s="112" t="s">
        <v>31</v>
      </c>
      <c r="B46" s="113" t="s">
        <v>63</v>
      </c>
      <c r="C46" s="80" t="s">
        <v>77</v>
      </c>
      <c r="H46" s="118"/>
      <c r="I46" s="118"/>
      <c r="J46" s="118"/>
      <c r="K46" s="118"/>
      <c r="L46" s="118"/>
    </row>
    <row r="47" spans="3:12" ht="15">
      <c r="C47" s="70" t="s">
        <v>273</v>
      </c>
      <c r="D47" s="70"/>
      <c r="E47" s="70"/>
      <c r="F47" s="70"/>
      <c r="H47" s="122"/>
      <c r="I47" s="122"/>
      <c r="J47" s="122"/>
      <c r="K47" s="118"/>
      <c r="L47" s="122"/>
    </row>
    <row r="48" spans="3:12" ht="3" customHeight="1">
      <c r="C48" s="73"/>
      <c r="D48" s="73"/>
      <c r="E48" s="73"/>
      <c r="F48" s="73"/>
      <c r="G48" s="73"/>
      <c r="H48" s="73"/>
      <c r="I48" s="73"/>
      <c r="J48" s="73"/>
      <c r="K48" s="73"/>
      <c r="L48" s="73"/>
    </row>
    <row r="49" spans="3:12" ht="15" customHeight="1">
      <c r="C49" s="240" t="s">
        <v>68</v>
      </c>
      <c r="D49" s="117">
        <f>IF(OR('Data Entry Page'!E40&lt;&gt;"",'Form A'!L43&lt;&gt;""),IF('Data Entry Page'!E40&gt;0,'Data Entry Page'!E40,0),"")</f>
      </c>
      <c r="E49" s="90" t="s">
        <v>70</v>
      </c>
      <c r="F49" s="70"/>
      <c r="G49" s="241" t="s">
        <v>69</v>
      </c>
      <c r="H49" s="117">
        <f>IF(OR('Data Entry Page'!G40&lt;&gt;"",'Form A'!L43&lt;&gt;""),IF('Data Entry Page'!G40&gt;0,'Data Entry Page'!G40,0),"")</f>
      </c>
      <c r="I49" s="118"/>
      <c r="J49" s="119" t="s">
        <v>71</v>
      </c>
      <c r="K49" s="118"/>
      <c r="L49" s="120">
        <f>IF(OR(D49&lt;&gt;"",H49&lt;&gt;""),+D49+H49,"")</f>
      </c>
    </row>
    <row r="50" spans="3:12" ht="15">
      <c r="C50" s="70"/>
      <c r="D50" s="90" t="s">
        <v>72</v>
      </c>
      <c r="E50" s="70"/>
      <c r="F50" s="70"/>
      <c r="H50" s="121" t="s">
        <v>73</v>
      </c>
      <c r="I50" s="118"/>
      <c r="J50" s="118"/>
      <c r="K50" s="118"/>
      <c r="L50" s="121" t="s">
        <v>74</v>
      </c>
    </row>
    <row r="51" spans="8:12" ht="3" customHeight="1">
      <c r="H51" s="118"/>
      <c r="I51" s="118"/>
      <c r="J51" s="118"/>
      <c r="K51" s="118"/>
      <c r="L51" s="118"/>
    </row>
    <row r="52" spans="1:12" ht="15.75">
      <c r="A52" s="112" t="s">
        <v>32</v>
      </c>
      <c r="B52" s="113" t="s">
        <v>63</v>
      </c>
      <c r="C52" s="77" t="s">
        <v>144</v>
      </c>
      <c r="D52" s="70"/>
      <c r="E52" s="70"/>
      <c r="F52" s="70"/>
      <c r="G52" s="70"/>
      <c r="H52" s="70"/>
      <c r="I52" s="70"/>
      <c r="J52" s="83"/>
      <c r="K52" s="83"/>
      <c r="L52" s="83"/>
    </row>
    <row r="53" spans="1:12" ht="15">
      <c r="A53" s="112"/>
      <c r="B53" s="112"/>
      <c r="C53" s="70" t="s">
        <v>273</v>
      </c>
      <c r="D53" s="70"/>
      <c r="E53" s="70"/>
      <c r="F53" s="70"/>
      <c r="G53" s="70"/>
      <c r="H53" s="118"/>
      <c r="I53" s="118"/>
      <c r="J53" s="118"/>
      <c r="K53" s="118"/>
      <c r="L53" s="118"/>
    </row>
    <row r="54" spans="3:12" ht="15" customHeight="1">
      <c r="C54" s="240" t="s">
        <v>68</v>
      </c>
      <c r="D54" s="117">
        <f>IF(OR('Data Entry Page'!E42&lt;&gt;"",'Form A'!L43&lt;&gt;""),IF('Data Entry Page'!E42&gt;0,'Data Entry Page'!E42,0),"")</f>
      </c>
      <c r="E54" s="90" t="s">
        <v>70</v>
      </c>
      <c r="F54" s="70"/>
      <c r="G54" s="241" t="s">
        <v>69</v>
      </c>
      <c r="H54" s="117">
        <f>IF(OR('Data Entry Page'!G42&lt;&gt;"",'Form A'!L43&lt;&gt;""),IF('Data Entry Page'!G42&gt;0,'Data Entry Page'!G42,0),"")</f>
      </c>
      <c r="I54" s="118"/>
      <c r="J54" s="119" t="s">
        <v>71</v>
      </c>
      <c r="K54" s="118"/>
      <c r="L54" s="120">
        <f>IF(OR(D54&lt;&gt;"",H54&lt;&gt;""),+D54+H54,"")</f>
      </c>
    </row>
    <row r="55" spans="3:12" ht="15">
      <c r="C55" s="70"/>
      <c r="D55" s="90" t="s">
        <v>72</v>
      </c>
      <c r="E55" s="70"/>
      <c r="F55" s="70"/>
      <c r="H55" s="121" t="s">
        <v>73</v>
      </c>
      <c r="I55" s="118"/>
      <c r="J55" s="118"/>
      <c r="K55" s="118"/>
      <c r="L55" s="121" t="s">
        <v>74</v>
      </c>
    </row>
    <row r="56" spans="8:12" ht="3" customHeight="1">
      <c r="H56" s="118"/>
      <c r="I56" s="118"/>
      <c r="J56" s="118"/>
      <c r="K56" s="118"/>
      <c r="L56" s="118"/>
    </row>
    <row r="57" spans="1:12" ht="15">
      <c r="A57" s="112" t="s">
        <v>33</v>
      </c>
      <c r="B57" s="112"/>
      <c r="C57" s="80" t="s">
        <v>34</v>
      </c>
      <c r="H57" s="118"/>
      <c r="I57" s="118"/>
      <c r="J57" s="118"/>
      <c r="K57" s="118"/>
      <c r="L57" s="118"/>
    </row>
    <row r="58" spans="3:12" ht="15.75" thickBot="1">
      <c r="C58" s="64" t="s">
        <v>143</v>
      </c>
      <c r="H58" s="122"/>
      <c r="I58" s="122"/>
      <c r="J58" s="122"/>
      <c r="K58" s="118"/>
      <c r="L58" s="125">
        <f>IF(OR(L43&lt;&gt;"",L49&lt;&gt;"",L54&lt;&gt;""),+L43-L49-L54,"")</f>
      </c>
    </row>
    <row r="59" spans="1:14" ht="4.5" customHeight="1" thickTop="1">
      <c r="A59" s="107"/>
      <c r="B59" s="107"/>
      <c r="C59" s="69"/>
      <c r="D59" s="69"/>
      <c r="E59" s="69"/>
      <c r="F59" s="69"/>
      <c r="G59" s="108"/>
      <c r="H59" s="109"/>
      <c r="I59" s="69"/>
      <c r="J59" s="69"/>
      <c r="K59" s="69"/>
      <c r="L59" s="69"/>
      <c r="M59" s="69"/>
      <c r="N59" s="69"/>
    </row>
    <row r="60" spans="1:12" ht="3" customHeight="1">
      <c r="A60" s="110"/>
      <c r="B60" s="110"/>
      <c r="C60" s="66"/>
      <c r="D60" s="66"/>
      <c r="E60" s="66"/>
      <c r="F60" s="66"/>
      <c r="G60" s="91"/>
      <c r="H60" s="111"/>
      <c r="I60" s="66"/>
      <c r="J60" s="66"/>
      <c r="K60" s="66"/>
      <c r="L60" s="66"/>
    </row>
    <row r="61" spans="2:12" ht="14.25" customHeight="1">
      <c r="B61" s="113" t="s">
        <v>63</v>
      </c>
      <c r="C61" s="80" t="s">
        <v>78</v>
      </c>
      <c r="H61" s="118"/>
      <c r="I61" s="118"/>
      <c r="J61" s="118"/>
      <c r="K61" s="118"/>
      <c r="L61" s="118"/>
    </row>
    <row r="62" spans="8:12" ht="2.25" customHeight="1">
      <c r="H62" s="118"/>
      <c r="I62" s="118"/>
      <c r="J62" s="118"/>
      <c r="K62" s="118"/>
      <c r="L62" s="118"/>
    </row>
    <row r="63" spans="2:12" ht="14.25" customHeight="1">
      <c r="B63" s="127" t="s">
        <v>160</v>
      </c>
      <c r="H63" s="118"/>
      <c r="I63" s="118"/>
      <c r="J63" s="118"/>
      <c r="K63" s="118"/>
      <c r="L63" s="118"/>
    </row>
    <row r="64" spans="8:12" ht="2.25" customHeight="1">
      <c r="H64" s="118"/>
      <c r="I64" s="118"/>
      <c r="J64" s="118"/>
      <c r="K64" s="118"/>
      <c r="L64" s="118"/>
    </row>
    <row r="65" spans="2:12" ht="14.25" customHeight="1" hidden="1">
      <c r="B65" s="115" t="s">
        <v>79</v>
      </c>
      <c r="H65" s="118"/>
      <c r="I65" s="118"/>
      <c r="J65" s="118"/>
      <c r="K65" s="118"/>
      <c r="L65" s="128">
        <f>IF(L14&lt;&gt;"",D14+H14+D21+D28+H28+D49+H49+D54+H54+'Informational Data'!M47,"")</f>
      </c>
    </row>
    <row r="66" spans="8:12" ht="15">
      <c r="H66" s="118"/>
      <c r="I66" s="118"/>
      <c r="J66" s="118"/>
      <c r="K66" s="118"/>
      <c r="L66" s="118"/>
    </row>
    <row r="67" spans="8:12" ht="15">
      <c r="H67" s="118"/>
      <c r="I67" s="118"/>
      <c r="J67" s="118"/>
      <c r="K67" s="118"/>
      <c r="L67" s="118"/>
    </row>
    <row r="68" spans="8:12" ht="15">
      <c r="H68" s="118"/>
      <c r="I68" s="118"/>
      <c r="J68" s="118"/>
      <c r="K68" s="118"/>
      <c r="L68" s="118"/>
    </row>
    <row r="69" spans="8:12" ht="15">
      <c r="H69" s="118"/>
      <c r="I69" s="118"/>
      <c r="J69" s="118"/>
      <c r="K69" s="118"/>
      <c r="L69" s="118"/>
    </row>
    <row r="70" spans="8:12" ht="15">
      <c r="H70" s="118"/>
      <c r="I70" s="118"/>
      <c r="J70" s="118"/>
      <c r="K70" s="118"/>
      <c r="L70" s="118"/>
    </row>
    <row r="71" spans="8:12" ht="15">
      <c r="H71" s="118"/>
      <c r="I71" s="118"/>
      <c r="J71" s="118"/>
      <c r="K71" s="118"/>
      <c r="L71" s="118"/>
    </row>
    <row r="72" spans="8:12" ht="15">
      <c r="H72" s="118"/>
      <c r="I72" s="118"/>
      <c r="J72" s="118"/>
      <c r="K72" s="118"/>
      <c r="L72" s="118"/>
    </row>
    <row r="73" spans="8:12" ht="15">
      <c r="H73" s="118"/>
      <c r="I73" s="118"/>
      <c r="J73" s="118"/>
      <c r="K73" s="118"/>
      <c r="L73" s="118"/>
    </row>
    <row r="74" spans="8:12" ht="2.25" customHeight="1">
      <c r="H74" s="118"/>
      <c r="I74" s="118"/>
      <c r="J74" s="118"/>
      <c r="K74" s="118"/>
      <c r="L74" s="118"/>
    </row>
    <row r="75" spans="8:14" ht="4.5" customHeight="1">
      <c r="H75" s="118"/>
      <c r="I75" s="118"/>
      <c r="J75" s="118"/>
      <c r="K75" s="118"/>
      <c r="M75" s="198"/>
      <c r="N75" s="100"/>
    </row>
    <row r="76" spans="1:14" s="54" customFormat="1" ht="57" customHeight="1">
      <c r="A76" s="55"/>
      <c r="B76" s="389" t="s">
        <v>359</v>
      </c>
      <c r="C76" s="390"/>
      <c r="D76" s="390"/>
      <c r="E76" s="390"/>
      <c r="F76" s="390"/>
      <c r="G76" s="390"/>
      <c r="H76" s="390"/>
      <c r="I76" s="390"/>
      <c r="J76" s="391"/>
      <c r="K76" s="391"/>
      <c r="L76" s="392"/>
      <c r="M76" s="81"/>
      <c r="N76" s="238" t="s">
        <v>313</v>
      </c>
    </row>
    <row r="77" spans="1:14" s="54" customFormat="1" ht="2.25" customHeight="1">
      <c r="A77" s="283"/>
      <c r="B77" s="286"/>
      <c r="C77" s="286"/>
      <c r="D77" s="286"/>
      <c r="E77" s="286"/>
      <c r="F77" s="286"/>
      <c r="G77" s="286"/>
      <c r="H77" s="286"/>
      <c r="I77" s="286"/>
      <c r="J77" s="286"/>
      <c r="K77" s="285"/>
      <c r="M77" s="64"/>
      <c r="N77" s="273"/>
    </row>
    <row r="78" spans="1:11" ht="15">
      <c r="A78" s="112" t="s">
        <v>35</v>
      </c>
      <c r="B78" s="112"/>
      <c r="C78" s="419" t="s">
        <v>293</v>
      </c>
      <c r="D78" s="420"/>
      <c r="E78" s="420"/>
      <c r="F78" s="420"/>
      <c r="G78" s="420"/>
      <c r="H78" s="420"/>
      <c r="I78" s="420"/>
      <c r="J78" s="379"/>
      <c r="K78" s="70"/>
    </row>
    <row r="79" spans="1:11" ht="15">
      <c r="A79" s="112"/>
      <c r="B79" s="112"/>
      <c r="C79" s="388"/>
      <c r="D79" s="394"/>
      <c r="E79" s="394"/>
      <c r="F79" s="394"/>
      <c r="G79" s="394"/>
      <c r="H79" s="394"/>
      <c r="I79" s="394"/>
      <c r="J79" s="365"/>
      <c r="K79" s="70"/>
    </row>
    <row r="80" spans="3:14" ht="15">
      <c r="C80" s="394"/>
      <c r="D80" s="394"/>
      <c r="E80" s="394"/>
      <c r="F80" s="394"/>
      <c r="G80" s="394"/>
      <c r="H80" s="394"/>
      <c r="I80" s="394"/>
      <c r="J80" s="365"/>
      <c r="K80" s="70"/>
      <c r="N80" s="129">
        <f>IF(OR($L$32&lt;&gt;"",$L$58&lt;&gt;""),IF($L$58=0,0,ROUND(+($L$32-$L$58)/$L$58,6)),"")</f>
      </c>
    </row>
    <row r="81" spans="8:11" ht="2.25" customHeight="1">
      <c r="H81" s="118"/>
      <c r="I81" s="118"/>
      <c r="J81" s="118"/>
      <c r="K81" s="118"/>
    </row>
    <row r="82" spans="1:14" ht="15">
      <c r="A82" s="112" t="s">
        <v>36</v>
      </c>
      <c r="B82" s="112"/>
      <c r="C82" s="77" t="s">
        <v>0</v>
      </c>
      <c r="D82" s="70"/>
      <c r="E82" s="70"/>
      <c r="F82" s="70"/>
      <c r="G82" s="70"/>
      <c r="J82" s="66"/>
      <c r="M82" s="72"/>
      <c r="N82" s="251">
        <f>IF('Data Entry Page'!$I$5=2014,0.015,"Use PY Revision Calculator")</f>
        <v>0.015</v>
      </c>
    </row>
    <row r="83" spans="8:11" ht="3" customHeight="1">
      <c r="H83" s="118"/>
      <c r="I83" s="118"/>
      <c r="J83" s="118"/>
      <c r="K83" s="118"/>
    </row>
    <row r="84" spans="1:14" ht="15">
      <c r="A84" s="112" t="s">
        <v>37</v>
      </c>
      <c r="B84" s="112"/>
      <c r="C84" s="80" t="s">
        <v>156</v>
      </c>
      <c r="N84" s="128">
        <f>IF(+$L$58&lt;&gt;"",$L$58,"")</f>
      </c>
    </row>
    <row r="85" spans="8:11" ht="2.25" customHeight="1">
      <c r="H85" s="118"/>
      <c r="I85" s="118"/>
      <c r="J85" s="118"/>
      <c r="K85" s="118"/>
    </row>
    <row r="86" spans="1:14" ht="15">
      <c r="A86" s="112" t="s">
        <v>38</v>
      </c>
      <c r="B86" s="112"/>
      <c r="C86" s="224">
        <f>-'Data Entry Page'!I5+1</f>
        <v>-2013</v>
      </c>
      <c r="D86" s="80" t="s">
        <v>1</v>
      </c>
      <c r="N86" s="131">
        <f>+'Summary Page'!$M$14</f>
      </c>
    </row>
    <row r="87" spans="8:11" ht="2.25" customHeight="1">
      <c r="H87" s="118"/>
      <c r="I87" s="118"/>
      <c r="J87" s="118"/>
      <c r="K87" s="118"/>
    </row>
    <row r="88" spans="1:10" ht="15">
      <c r="A88" s="112" t="s">
        <v>39</v>
      </c>
      <c r="B88" s="112"/>
      <c r="C88" s="421" t="s">
        <v>322</v>
      </c>
      <c r="D88" s="394"/>
      <c r="E88" s="394"/>
      <c r="F88" s="394"/>
      <c r="G88" s="394"/>
      <c r="H88" s="394"/>
      <c r="I88" s="394"/>
      <c r="J88" s="422"/>
    </row>
    <row r="89" spans="3:14" ht="15">
      <c r="C89" s="394"/>
      <c r="D89" s="394"/>
      <c r="E89" s="394"/>
      <c r="F89" s="394"/>
      <c r="G89" s="394"/>
      <c r="H89" s="394"/>
      <c r="I89" s="394"/>
      <c r="J89" s="422"/>
      <c r="N89" s="128">
        <f>IF(OR(N84&lt;&gt;"",N86&lt;&gt;""),ROUND(+N84*N86/100,0),"")</f>
      </c>
    </row>
    <row r="90" spans="8:11" ht="3" customHeight="1">
      <c r="H90" s="118"/>
      <c r="I90" s="118"/>
      <c r="J90" s="118"/>
      <c r="K90" s="118"/>
    </row>
    <row r="91" spans="1:10" ht="15" customHeight="1">
      <c r="A91" s="112" t="s">
        <v>40</v>
      </c>
      <c r="B91" s="113" t="s">
        <v>63</v>
      </c>
      <c r="C91" s="388" t="s">
        <v>376</v>
      </c>
      <c r="D91" s="394"/>
      <c r="E91" s="394"/>
      <c r="F91" s="394"/>
      <c r="G91" s="394"/>
      <c r="H91" s="394"/>
      <c r="I91" s="394"/>
      <c r="J91" s="365"/>
    </row>
    <row r="92" spans="1:10" ht="15" customHeight="1">
      <c r="A92" s="112"/>
      <c r="B92" s="113"/>
      <c r="C92" s="388"/>
      <c r="D92" s="394"/>
      <c r="E92" s="394"/>
      <c r="F92" s="394"/>
      <c r="G92" s="394"/>
      <c r="H92" s="394"/>
      <c r="I92" s="394"/>
      <c r="J92" s="365"/>
    </row>
    <row r="93" spans="1:14" ht="15" customHeight="1">
      <c r="A93" s="112"/>
      <c r="B93" s="112"/>
      <c r="C93" s="394"/>
      <c r="D93" s="394"/>
      <c r="E93" s="394"/>
      <c r="F93" s="394"/>
      <c r="G93" s="394"/>
      <c r="H93" s="394"/>
      <c r="I93" s="394"/>
      <c r="J93" s="365"/>
      <c r="N93" s="128">
        <f>IF('Data Entry Page'!$I$44&lt;&gt;"",IF('Data Entry Page'!$I$44&gt;0,'Data Entry Page'!$I$44,0),"")</f>
      </c>
    </row>
    <row r="94" spans="8:11" ht="3" customHeight="1">
      <c r="H94" s="118"/>
      <c r="I94" s="118"/>
      <c r="J94" s="118"/>
      <c r="K94" s="118"/>
    </row>
    <row r="95" spans="1:14" ht="15" customHeight="1">
      <c r="A95" s="112" t="s">
        <v>41</v>
      </c>
      <c r="B95" s="112"/>
      <c r="C95" s="80" t="s">
        <v>157</v>
      </c>
      <c r="H95" s="111"/>
      <c r="I95" s="66"/>
      <c r="J95" s="66"/>
      <c r="N95" s="128">
        <f>IF(OR(N89&lt;&gt;"",N93&lt;&gt;""),+N89+N93,"")</f>
      </c>
    </row>
    <row r="96" spans="8:11" ht="3" customHeight="1">
      <c r="H96" s="118"/>
      <c r="I96" s="118"/>
      <c r="J96" s="118"/>
      <c r="K96" s="118"/>
    </row>
    <row r="97" spans="1:10" ht="15">
      <c r="A97" s="115" t="s">
        <v>42</v>
      </c>
      <c r="C97" s="80" t="s">
        <v>60</v>
      </c>
      <c r="H97" s="111"/>
      <c r="I97" s="66"/>
      <c r="J97" s="66"/>
    </row>
    <row r="98" spans="3:11" ht="15">
      <c r="C98" s="423" t="s">
        <v>6</v>
      </c>
      <c r="D98" s="394"/>
      <c r="E98" s="394"/>
      <c r="F98" s="394"/>
      <c r="G98" s="394"/>
      <c r="H98" s="394"/>
      <c r="I98" s="365"/>
      <c r="J98" s="365"/>
      <c r="K98" s="365"/>
    </row>
    <row r="99" spans="3:11" ht="15">
      <c r="C99" s="394"/>
      <c r="D99" s="394"/>
      <c r="E99" s="394"/>
      <c r="F99" s="394"/>
      <c r="G99" s="394"/>
      <c r="H99" s="394"/>
      <c r="I99" s="365"/>
      <c r="J99" s="365"/>
      <c r="K99" s="365"/>
    </row>
    <row r="100" spans="3:14" ht="15">
      <c r="C100" s="365"/>
      <c r="D100" s="365"/>
      <c r="E100" s="365"/>
      <c r="F100" s="365"/>
      <c r="G100" s="365"/>
      <c r="H100" s="365"/>
      <c r="I100" s="365"/>
      <c r="J100" s="365"/>
      <c r="K100" s="365"/>
      <c r="N100" s="132">
        <f>IF(N80&lt;&gt;"",IF(N80&lt;0,0,IF(AND(N80&gt;0.05,N82&gt;0.05),0.05,IF(N80&lt;N82,N80,N82))),"")</f>
      </c>
    </row>
    <row r="101" spans="8:11" ht="3" customHeight="1">
      <c r="H101" s="118"/>
      <c r="I101" s="118"/>
      <c r="J101" s="118"/>
      <c r="K101" s="118"/>
    </row>
    <row r="102" spans="1:14" ht="15">
      <c r="A102" s="112" t="s">
        <v>43</v>
      </c>
      <c r="B102" s="112"/>
      <c r="C102" s="77" t="s">
        <v>159</v>
      </c>
      <c r="D102" s="70"/>
      <c r="E102" s="70"/>
      <c r="H102" s="111"/>
      <c r="I102" s="66"/>
      <c r="J102" s="66"/>
      <c r="N102" s="133">
        <f>IF(OR(N95&lt;&gt;"",N100&lt;&gt;""),ROUND(N95*N100,0),"")</f>
      </c>
    </row>
    <row r="103" spans="8:11" ht="3" customHeight="1">
      <c r="H103" s="118"/>
      <c r="I103" s="118"/>
      <c r="J103" s="118"/>
      <c r="K103" s="118"/>
    </row>
    <row r="104" spans="1:10" ht="15">
      <c r="A104" s="112" t="s">
        <v>44</v>
      </c>
      <c r="B104" s="112"/>
      <c r="C104" s="80" t="s">
        <v>61</v>
      </c>
      <c r="H104" s="111"/>
      <c r="I104" s="66"/>
      <c r="J104" s="66"/>
    </row>
    <row r="105" spans="1:14" ht="15">
      <c r="A105" s="112"/>
      <c r="B105" s="112"/>
      <c r="C105" s="87" t="s">
        <v>148</v>
      </c>
      <c r="H105" s="111"/>
      <c r="I105" s="66"/>
      <c r="J105" s="66"/>
      <c r="N105" s="133">
        <f>IF(OR(N95&lt;&gt;"",N102&lt;&gt;""),+N95+N102,"")</f>
      </c>
    </row>
    <row r="106" spans="8:11" ht="3" customHeight="1">
      <c r="H106" s="118"/>
      <c r="I106" s="118"/>
      <c r="J106" s="118"/>
      <c r="K106" s="118"/>
    </row>
    <row r="107" spans="1:11" ht="15" customHeight="1">
      <c r="A107" s="112" t="s">
        <v>45</v>
      </c>
      <c r="B107" s="113" t="s">
        <v>63</v>
      </c>
      <c r="C107" s="393" t="s">
        <v>3</v>
      </c>
      <c r="D107" s="395"/>
      <c r="E107" s="395"/>
      <c r="F107" s="395"/>
      <c r="G107" s="395"/>
      <c r="H107" s="409"/>
      <c r="I107" s="409"/>
      <c r="J107" s="409"/>
      <c r="K107" s="365"/>
    </row>
    <row r="108" spans="1:11" ht="15" customHeight="1">
      <c r="A108" s="112"/>
      <c r="B108" s="112"/>
      <c r="C108" s="395"/>
      <c r="D108" s="395"/>
      <c r="E108" s="395"/>
      <c r="F108" s="395"/>
      <c r="G108" s="395"/>
      <c r="H108" s="409"/>
      <c r="I108" s="409"/>
      <c r="J108" s="409"/>
      <c r="K108" s="365"/>
    </row>
    <row r="109" spans="1:11" ht="15" customHeight="1">
      <c r="A109" s="112"/>
      <c r="B109" s="112"/>
      <c r="C109" s="410" t="s">
        <v>2</v>
      </c>
      <c r="D109" s="411"/>
      <c r="E109" s="411"/>
      <c r="F109" s="411"/>
      <c r="G109" s="411"/>
      <c r="H109" s="411"/>
      <c r="I109" s="411"/>
      <c r="J109" s="411"/>
      <c r="K109" s="411"/>
    </row>
    <row r="110" spans="1:11" ht="15" customHeight="1">
      <c r="A110" s="112"/>
      <c r="B110" s="112"/>
      <c r="C110" s="411"/>
      <c r="D110" s="411"/>
      <c r="E110" s="411"/>
      <c r="F110" s="411"/>
      <c r="G110" s="411"/>
      <c r="H110" s="411"/>
      <c r="I110" s="411"/>
      <c r="J110" s="411"/>
      <c r="K110" s="411"/>
    </row>
    <row r="111" spans="3:11" ht="15" customHeight="1">
      <c r="C111" s="411"/>
      <c r="D111" s="411"/>
      <c r="E111" s="411"/>
      <c r="F111" s="411"/>
      <c r="G111" s="411"/>
      <c r="H111" s="411"/>
      <c r="I111" s="411"/>
      <c r="J111" s="411"/>
      <c r="K111" s="411"/>
    </row>
    <row r="112" spans="8:11" ht="3" customHeight="1">
      <c r="H112" s="118"/>
      <c r="I112" s="118"/>
      <c r="J112" s="118"/>
      <c r="K112" s="118"/>
    </row>
    <row r="113" spans="3:10" ht="15" customHeight="1">
      <c r="C113" s="414" t="s">
        <v>4</v>
      </c>
      <c r="D113" s="394"/>
      <c r="E113" s="394"/>
      <c r="F113" s="394"/>
      <c r="G113" s="394"/>
      <c r="H113" s="394"/>
      <c r="I113" s="394"/>
      <c r="J113" s="365"/>
    </row>
    <row r="114" spans="3:14" ht="15" customHeight="1">
      <c r="C114" s="394"/>
      <c r="D114" s="394"/>
      <c r="E114" s="394"/>
      <c r="F114" s="394"/>
      <c r="G114" s="394"/>
      <c r="H114" s="394"/>
      <c r="I114" s="394"/>
      <c r="J114" s="365"/>
      <c r="N114" s="128">
        <f>IF('Data Entry Page'!$I$46&lt;&gt;"",IF('Data Entry Page'!$I$46&gt;0,'Data Entry Page'!$I$46,0),"")</f>
      </c>
    </row>
    <row r="115" spans="8:11" ht="3" customHeight="1">
      <c r="H115" s="118"/>
      <c r="I115" s="118"/>
      <c r="J115" s="118"/>
      <c r="K115" s="118"/>
    </row>
    <row r="116" spans="1:10" ht="15" customHeight="1">
      <c r="A116" s="112" t="s">
        <v>46</v>
      </c>
      <c r="B116" s="112"/>
      <c r="C116" s="393" t="s">
        <v>294</v>
      </c>
      <c r="D116" s="395"/>
      <c r="E116" s="395"/>
      <c r="F116" s="395"/>
      <c r="G116" s="395"/>
      <c r="H116" s="409"/>
      <c r="I116" s="394"/>
      <c r="J116" s="365"/>
    </row>
    <row r="117" spans="3:14" ht="15" customHeight="1">
      <c r="C117" s="395"/>
      <c r="D117" s="395"/>
      <c r="E117" s="395"/>
      <c r="F117" s="395"/>
      <c r="G117" s="395"/>
      <c r="H117" s="409"/>
      <c r="I117" s="394"/>
      <c r="J117" s="365"/>
      <c r="N117" s="128">
        <f>IF(OR(N105&lt;&gt;"",N114&lt;&gt;""),+N105-N114,"")</f>
      </c>
    </row>
    <row r="118" spans="8:11" ht="3" customHeight="1">
      <c r="H118" s="118"/>
      <c r="I118" s="118"/>
      <c r="J118" s="118"/>
      <c r="K118" s="118"/>
    </row>
    <row r="119" spans="1:14" ht="15">
      <c r="A119" s="112" t="s">
        <v>47</v>
      </c>
      <c r="B119" s="112"/>
      <c r="C119" s="80" t="s">
        <v>158</v>
      </c>
      <c r="N119" s="128">
        <f>+$L$32</f>
      </c>
    </row>
    <row r="120" spans="8:11" ht="3" customHeight="1">
      <c r="H120" s="118"/>
      <c r="I120" s="118"/>
      <c r="J120" s="118"/>
      <c r="K120" s="118"/>
    </row>
    <row r="121" spans="1:10" ht="15" customHeight="1">
      <c r="A121" s="112" t="s">
        <v>48</v>
      </c>
      <c r="B121" s="112"/>
      <c r="C121" s="393" t="s">
        <v>295</v>
      </c>
      <c r="D121" s="393"/>
      <c r="E121" s="393"/>
      <c r="F121" s="393"/>
      <c r="G121" s="393"/>
      <c r="H121" s="424"/>
      <c r="I121" s="365"/>
      <c r="J121" s="365"/>
    </row>
    <row r="122" spans="1:10" ht="15">
      <c r="A122" s="112"/>
      <c r="B122" s="112"/>
      <c r="C122" s="393"/>
      <c r="D122" s="393"/>
      <c r="E122" s="393"/>
      <c r="F122" s="393"/>
      <c r="G122" s="393"/>
      <c r="H122" s="424"/>
      <c r="I122" s="365"/>
      <c r="J122" s="365"/>
    </row>
    <row r="123" spans="3:6" ht="15">
      <c r="C123" s="134" t="s">
        <v>62</v>
      </c>
      <c r="D123" s="135"/>
      <c r="E123" s="135"/>
      <c r="F123" s="135"/>
    </row>
    <row r="124" spans="3:14" ht="15">
      <c r="C124" s="135" t="s">
        <v>145</v>
      </c>
      <c r="D124" s="135"/>
      <c r="E124" s="135"/>
      <c r="F124" s="135"/>
      <c r="H124" s="111"/>
      <c r="I124" s="66"/>
      <c r="J124" s="111"/>
      <c r="N124" s="131">
        <f>IF(OR(N117&lt;&gt;"",N119&lt;&gt;""),IF(N119&gt;0,ROUND(N117/N119*100,4),0),"")</f>
      </c>
    </row>
    <row r="125" spans="1:14" ht="3" customHeight="1">
      <c r="A125" s="107"/>
      <c r="B125" s="107"/>
      <c r="C125" s="69"/>
      <c r="D125" s="69"/>
      <c r="E125" s="69"/>
      <c r="F125" s="69"/>
      <c r="G125" s="108"/>
      <c r="H125" s="109"/>
      <c r="I125" s="69"/>
      <c r="J125" s="69"/>
      <c r="K125" s="69"/>
      <c r="L125" s="69"/>
      <c r="M125" s="69"/>
      <c r="N125" s="69"/>
    </row>
    <row r="126" spans="1:12" ht="1.5" customHeight="1">
      <c r="A126" s="110"/>
      <c r="B126" s="110"/>
      <c r="C126" s="66"/>
      <c r="D126" s="66"/>
      <c r="E126" s="66"/>
      <c r="F126" s="66"/>
      <c r="G126" s="91"/>
      <c r="H126" s="111"/>
      <c r="I126" s="66"/>
      <c r="J126" s="66"/>
      <c r="K126" s="66"/>
      <c r="L126" s="66"/>
    </row>
    <row r="127" spans="2:15" ht="15" customHeight="1">
      <c r="B127" s="115" t="s">
        <v>59</v>
      </c>
      <c r="C127" s="412" t="s">
        <v>5</v>
      </c>
      <c r="D127" s="412"/>
      <c r="E127" s="412"/>
      <c r="F127" s="412"/>
      <c r="G127" s="412"/>
      <c r="H127" s="412"/>
      <c r="I127" s="412"/>
      <c r="J127" s="412"/>
      <c r="K127" s="412"/>
      <c r="L127" s="412"/>
      <c r="M127" s="413"/>
      <c r="N127" s="413"/>
      <c r="O127" s="413"/>
    </row>
    <row r="128" spans="3:15" ht="15" customHeight="1">
      <c r="C128" s="412"/>
      <c r="D128" s="412"/>
      <c r="E128" s="412"/>
      <c r="F128" s="412"/>
      <c r="G128" s="412"/>
      <c r="H128" s="412"/>
      <c r="I128" s="412"/>
      <c r="J128" s="412"/>
      <c r="K128" s="412"/>
      <c r="L128" s="412"/>
      <c r="M128" s="413"/>
      <c r="N128" s="413"/>
      <c r="O128" s="413"/>
    </row>
    <row r="129" spans="3:15" ht="15" customHeight="1">
      <c r="C129" s="412"/>
      <c r="D129" s="412"/>
      <c r="E129" s="412"/>
      <c r="F129" s="412"/>
      <c r="G129" s="412"/>
      <c r="H129" s="412"/>
      <c r="I129" s="412"/>
      <c r="J129" s="412"/>
      <c r="K129" s="412"/>
      <c r="L129" s="412"/>
      <c r="M129" s="413"/>
      <c r="N129" s="413"/>
      <c r="O129" s="413"/>
    </row>
    <row r="130" spans="8:12" ht="3" customHeight="1">
      <c r="H130" s="118"/>
      <c r="I130" s="118"/>
      <c r="J130" s="118"/>
      <c r="K130" s="118"/>
      <c r="L130" s="118"/>
    </row>
  </sheetData>
  <sheetProtection password="A999" sheet="1"/>
  <mergeCells count="13">
    <mergeCell ref="C107:K108"/>
    <mergeCell ref="C98:K100"/>
    <mergeCell ref="C121:J122"/>
    <mergeCell ref="C109:K111"/>
    <mergeCell ref="C116:J117"/>
    <mergeCell ref="B76:L76"/>
    <mergeCell ref="C127:O129"/>
    <mergeCell ref="C113:J114"/>
    <mergeCell ref="K5:L5"/>
    <mergeCell ref="C36:L37"/>
    <mergeCell ref="C78:J80"/>
    <mergeCell ref="C91:J93"/>
    <mergeCell ref="C88:J89"/>
  </mergeCells>
  <printOptions/>
  <pageMargins left="0" right="0" top="0.4" bottom="0.1" header="0.2" footer="0.02"/>
  <pageSetup cellComments="atEnd" firstPageNumber="1" useFirstPageNumber="1" orientation="portrait" scale="90" r:id="rId1"/>
  <headerFooter>
    <oddHeader>&amp;R&amp;"Times New Roman,Bold"&amp;10
&amp;D</oddHeader>
    <oddFooter>&amp;L&amp;"Times New Roman,Bold"&amp;11(Form Revised 07-2015)&amp;C&amp;"Times New Roman,Bold"&amp;11Informal Tax Rate Calculator File
Revised Prior Year Form A, Page &amp;P of &amp;N</oddFooter>
  </headerFooter>
</worksheet>
</file>

<file path=xl/worksheets/sheet4.xml><?xml version="1.0" encoding="utf-8"?>
<worksheet xmlns="http://schemas.openxmlformats.org/spreadsheetml/2006/main" xmlns:r="http://schemas.openxmlformats.org/officeDocument/2006/relationships">
  <dimension ref="A1:O110"/>
  <sheetViews>
    <sheetView showGridLines="0" zoomScalePageLayoutView="0" workbookViewId="0" topLeftCell="A1">
      <selection activeCell="A2" sqref="A2"/>
    </sheetView>
  </sheetViews>
  <sheetFormatPr defaultColWidth="9.00390625" defaultRowHeight="15.75"/>
  <cols>
    <col min="1" max="1" width="3.125" style="115" customWidth="1"/>
    <col min="2" max="2" width="11.125" style="64" customWidth="1"/>
    <col min="3" max="5" width="9.625" style="64" customWidth="1"/>
    <col min="6" max="6" width="1.625" style="64" customWidth="1"/>
    <col min="7" max="7" width="10.625" style="64" customWidth="1"/>
    <col min="8" max="8" width="1.625" style="64" customWidth="1"/>
    <col min="9" max="9" width="14.625" style="64" customWidth="1"/>
    <col min="10" max="10" width="1.625" style="64" customWidth="1"/>
    <col min="11" max="11" width="14.625" style="64" customWidth="1"/>
    <col min="12" max="12" width="2.125" style="64" customWidth="1"/>
    <col min="13" max="13" width="16.625" style="64" customWidth="1"/>
    <col min="14" max="14" width="1.625" style="64" customWidth="1"/>
    <col min="15" max="16384" width="9.00390625" style="64" customWidth="1"/>
  </cols>
  <sheetData>
    <row r="1" spans="1:13" ht="15" customHeight="1">
      <c r="A1" s="200" t="s">
        <v>365</v>
      </c>
      <c r="B1" s="99"/>
      <c r="C1" s="80"/>
      <c r="D1" s="80"/>
      <c r="E1" s="80"/>
      <c r="F1" s="80"/>
      <c r="G1" s="80"/>
      <c r="H1" s="80"/>
      <c r="I1" s="80"/>
      <c r="J1" s="80"/>
      <c r="K1" s="71"/>
      <c r="M1" s="53"/>
    </row>
    <row r="2" spans="1:13" ht="15" customHeight="1">
      <c r="A2" s="260" t="s">
        <v>58</v>
      </c>
      <c r="B2" s="154"/>
      <c r="C2" s="123"/>
      <c r="D2" s="123"/>
      <c r="E2" s="123"/>
      <c r="F2" s="123"/>
      <c r="G2" s="123"/>
      <c r="H2" s="123"/>
      <c r="I2" s="123"/>
      <c r="J2" s="123"/>
      <c r="M2" s="187" t="s">
        <v>364</v>
      </c>
    </row>
    <row r="3" spans="1:15" ht="15" customHeight="1" thickBot="1">
      <c r="A3" s="136" t="s">
        <v>195</v>
      </c>
      <c r="B3" s="63"/>
      <c r="C3" s="155"/>
      <c r="D3" s="155"/>
      <c r="E3" s="155"/>
      <c r="F3" s="155"/>
      <c r="G3" s="155"/>
      <c r="H3" s="155"/>
      <c r="I3" s="155"/>
      <c r="J3" s="425"/>
      <c r="K3" s="426"/>
      <c r="L3" s="426"/>
      <c r="M3" s="358">
        <f>-'Data Entry Page'!$I$5</f>
        <v>-2014</v>
      </c>
      <c r="N3" s="360"/>
      <c r="O3" s="360"/>
    </row>
    <row r="4" spans="1:12" ht="21" customHeight="1" thickTop="1">
      <c r="A4" s="104">
        <f>IF('Data Entry Page'!E6&lt;&gt;"",+'Data Entry Page'!E6,"")</f>
      </c>
      <c r="B4" s="137"/>
      <c r="C4" s="137"/>
      <c r="E4" s="138">
        <f>IF('Data Entry Page'!E4&lt;&gt;"",+'Data Entry Page'!E4,"")</f>
      </c>
      <c r="F4" s="137"/>
      <c r="G4" s="105"/>
      <c r="J4" s="415">
        <f>IF(+'Data Entry Page'!E6&lt;&gt;"",+'Data Entry Page'!E6,"")</f>
      </c>
      <c r="K4" s="416"/>
      <c r="L4" s="137"/>
    </row>
    <row r="5" spans="1:12" ht="13.5" customHeight="1">
      <c r="A5" s="106" t="s">
        <v>50</v>
      </c>
      <c r="B5" s="67"/>
      <c r="C5" s="67"/>
      <c r="E5" s="67" t="s">
        <v>51</v>
      </c>
      <c r="F5" s="67"/>
      <c r="G5" s="67"/>
      <c r="J5" s="67" t="s">
        <v>10</v>
      </c>
      <c r="K5" s="67"/>
      <c r="L5" s="67"/>
    </row>
    <row r="6" ht="3" customHeight="1"/>
    <row r="7" spans="1:12" s="66" customFormat="1" ht="15" customHeight="1">
      <c r="A7" s="282"/>
      <c r="B7" s="69"/>
      <c r="C7" s="69"/>
      <c r="D7" s="69"/>
      <c r="E7" s="69"/>
      <c r="F7" s="69"/>
      <c r="G7" s="69"/>
      <c r="H7" s="69"/>
      <c r="I7" s="69"/>
      <c r="J7" s="69"/>
      <c r="K7" s="69"/>
      <c r="L7" s="69"/>
    </row>
    <row r="8" spans="1:12" ht="14.25" customHeight="1">
      <c r="A8" s="185" t="s">
        <v>54</v>
      </c>
      <c r="B8" s="66"/>
      <c r="C8" s="66"/>
      <c r="D8" s="66"/>
      <c r="E8" s="66"/>
      <c r="F8" s="91"/>
      <c r="G8" s="111"/>
      <c r="H8" s="66"/>
      <c r="I8" s="66"/>
      <c r="J8" s="66"/>
      <c r="K8" s="66"/>
      <c r="L8" s="66"/>
    </row>
    <row r="9" spans="1:12" ht="14.25" customHeight="1">
      <c r="A9" s="394" t="s">
        <v>146</v>
      </c>
      <c r="B9" s="394"/>
      <c r="C9" s="394"/>
      <c r="D9" s="394"/>
      <c r="E9" s="394"/>
      <c r="F9" s="394"/>
      <c r="G9" s="394"/>
      <c r="H9" s="394"/>
      <c r="I9" s="394"/>
      <c r="J9" s="394"/>
      <c r="K9" s="394"/>
      <c r="L9" s="394"/>
    </row>
    <row r="10" spans="1:12" ht="14.25" customHeight="1">
      <c r="A10" s="394"/>
      <c r="B10" s="394"/>
      <c r="C10" s="394"/>
      <c r="D10" s="394"/>
      <c r="E10" s="394"/>
      <c r="F10" s="394"/>
      <c r="G10" s="394"/>
      <c r="H10" s="394"/>
      <c r="I10" s="394"/>
      <c r="J10" s="394"/>
      <c r="K10" s="394"/>
      <c r="L10" s="394"/>
    </row>
    <row r="11" ht="4.5" customHeight="1"/>
    <row r="12" spans="1:11" ht="15">
      <c r="A12" s="112" t="s">
        <v>25</v>
      </c>
      <c r="B12" s="80" t="s">
        <v>53</v>
      </c>
      <c r="K12" s="156">
        <f>IF(OR(+'Data Entry Page'!E49&lt;&gt;"",'Data Entry Page'!E52&lt;&gt;""),'Data Entry Page'!E49,"")</f>
      </c>
    </row>
    <row r="13" ht="4.5" customHeight="1"/>
    <row r="14" spans="1:2" ht="15">
      <c r="A14" s="112" t="s">
        <v>26</v>
      </c>
      <c r="B14" s="80" t="s">
        <v>55</v>
      </c>
    </row>
    <row r="15" spans="1:10" ht="15">
      <c r="A15" s="112"/>
      <c r="B15" s="70" t="s">
        <v>84</v>
      </c>
      <c r="C15" s="70"/>
      <c r="D15" s="70"/>
      <c r="E15" s="70"/>
      <c r="F15" s="70"/>
      <c r="G15" s="70"/>
      <c r="H15" s="70"/>
      <c r="I15" s="70"/>
      <c r="J15" s="70"/>
    </row>
    <row r="16" spans="1:10" ht="15">
      <c r="A16" s="112"/>
      <c r="B16" s="70"/>
      <c r="C16" s="70"/>
      <c r="D16" s="70"/>
      <c r="E16" s="70"/>
      <c r="F16" s="70"/>
      <c r="G16" s="70"/>
      <c r="H16" s="70"/>
      <c r="I16" s="70"/>
      <c r="J16" s="70"/>
    </row>
    <row r="17" spans="1:10" ht="15">
      <c r="A17" s="112"/>
      <c r="B17" s="70"/>
      <c r="C17" s="70"/>
      <c r="D17" s="70"/>
      <c r="E17" s="70"/>
      <c r="F17" s="70"/>
      <c r="G17" s="70"/>
      <c r="H17" s="70"/>
      <c r="I17" s="70"/>
      <c r="J17" s="70"/>
    </row>
    <row r="18" spans="1:10" ht="15">
      <c r="A18" s="112"/>
      <c r="B18" s="70"/>
      <c r="C18" s="70"/>
      <c r="D18" s="70"/>
      <c r="E18" s="70"/>
      <c r="F18" s="70"/>
      <c r="G18" s="70"/>
      <c r="H18" s="70"/>
      <c r="I18" s="70"/>
      <c r="J18" s="70"/>
    </row>
    <row r="19" spans="1:10" ht="15">
      <c r="A19" s="112"/>
      <c r="B19" s="70"/>
      <c r="C19" s="70"/>
      <c r="D19" s="70"/>
      <c r="E19" s="70"/>
      <c r="F19" s="70"/>
      <c r="G19" s="70"/>
      <c r="H19" s="70"/>
      <c r="I19" s="70"/>
      <c r="J19" s="70"/>
    </row>
    <row r="20" spans="1:10" ht="15">
      <c r="A20" s="112"/>
      <c r="B20" s="70"/>
      <c r="C20" s="70"/>
      <c r="D20" s="70"/>
      <c r="E20" s="70"/>
      <c r="F20" s="70"/>
      <c r="G20" s="70"/>
      <c r="H20" s="70"/>
      <c r="I20" s="70"/>
      <c r="J20" s="70"/>
    </row>
    <row r="21" spans="1:10" ht="15">
      <c r="A21" s="112"/>
      <c r="B21" s="70"/>
      <c r="C21" s="70"/>
      <c r="D21" s="70"/>
      <c r="E21" s="70"/>
      <c r="F21" s="70"/>
      <c r="G21" s="70"/>
      <c r="H21" s="70"/>
      <c r="I21" s="70"/>
      <c r="J21" s="70"/>
    </row>
    <row r="22" spans="1:10" ht="15">
      <c r="A22" s="112"/>
      <c r="B22" s="70"/>
      <c r="C22" s="70"/>
      <c r="D22" s="70"/>
      <c r="E22" s="70"/>
      <c r="F22" s="70"/>
      <c r="G22" s="70"/>
      <c r="H22" s="70"/>
      <c r="I22" s="70"/>
      <c r="J22" s="70"/>
    </row>
    <row r="23" spans="1:10" ht="15">
      <c r="A23" s="112"/>
      <c r="B23" s="70"/>
      <c r="C23" s="70"/>
      <c r="D23" s="70"/>
      <c r="E23" s="70"/>
      <c r="F23" s="70"/>
      <c r="G23" s="70"/>
      <c r="H23" s="70"/>
      <c r="I23" s="70"/>
      <c r="J23" s="70"/>
    </row>
    <row r="24" spans="1:10" ht="15">
      <c r="A24" s="112"/>
      <c r="B24" s="70"/>
      <c r="C24" s="70"/>
      <c r="D24" s="70"/>
      <c r="E24" s="70"/>
      <c r="F24" s="70"/>
      <c r="G24" s="70"/>
      <c r="H24" s="70"/>
      <c r="I24" s="70"/>
      <c r="J24" s="70"/>
    </row>
    <row r="25" spans="1:10" ht="15">
      <c r="A25" s="112"/>
      <c r="B25" s="70"/>
      <c r="C25" s="70"/>
      <c r="D25" s="70"/>
      <c r="E25" s="70"/>
      <c r="F25" s="70"/>
      <c r="G25" s="70"/>
      <c r="H25" s="70"/>
      <c r="I25" s="70"/>
      <c r="J25" s="70"/>
    </row>
    <row r="26" spans="1:10" ht="15">
      <c r="A26" s="112"/>
      <c r="B26" s="70"/>
      <c r="C26" s="70"/>
      <c r="D26" s="70"/>
      <c r="E26" s="70"/>
      <c r="F26" s="70"/>
      <c r="G26" s="70"/>
      <c r="H26" s="70"/>
      <c r="I26" s="70"/>
      <c r="J26" s="70"/>
    </row>
    <row r="27" spans="1:10" ht="15">
      <c r="A27" s="112"/>
      <c r="B27" s="70"/>
      <c r="C27" s="70"/>
      <c r="D27" s="70"/>
      <c r="E27" s="70"/>
      <c r="F27" s="70"/>
      <c r="G27" s="70"/>
      <c r="H27" s="70"/>
      <c r="I27" s="70"/>
      <c r="J27" s="70"/>
    </row>
    <row r="28" ht="4.5" customHeight="1">
      <c r="A28" s="112"/>
    </row>
    <row r="29" spans="1:11" ht="15">
      <c r="A29" s="112" t="s">
        <v>27</v>
      </c>
      <c r="B29" s="80" t="s">
        <v>56</v>
      </c>
      <c r="I29" s="158">
        <f>IF(OR('Data Entry Page'!I49&lt;&gt;"",'Data Entry Page'!E52&lt;&gt;""),IF('Data Entry Page'!I49&gt;0,'Data Entry Page'!I49,0),"")</f>
      </c>
      <c r="J29" s="121"/>
      <c r="K29" s="158">
        <f>IF(OR('Data Entry Page'!I50&lt;&gt;"",'Data Entry Page'!E52&lt;&gt;""),IF('Data Entry Page'!I50&gt;0,'Data Entry Page'!I50,0),"")</f>
      </c>
    </row>
    <row r="30" spans="9:11" ht="15">
      <c r="I30" s="90" t="s">
        <v>91</v>
      </c>
      <c r="J30" s="90"/>
      <c r="K30" s="90" t="s">
        <v>92</v>
      </c>
    </row>
    <row r="31" spans="1:2" ht="15">
      <c r="A31" s="112" t="s">
        <v>28</v>
      </c>
      <c r="B31" s="80" t="s">
        <v>57</v>
      </c>
    </row>
    <row r="32" spans="2:11" ht="15">
      <c r="B32" s="64" t="s">
        <v>86</v>
      </c>
      <c r="K32" s="159">
        <f>IF(OR('Data Entry Page'!I53&lt;&gt;"",'Data Entry Page'!E52&lt;&gt;""),IF(+'Data Entry Page'!I53&lt;&gt;"",+'Data Entry Page'!I53,0),"")</f>
      </c>
    </row>
    <row r="33" ht="4.5" customHeight="1">
      <c r="A33" s="112"/>
    </row>
    <row r="34" spans="1:2" ht="15">
      <c r="A34" s="112" t="s">
        <v>30</v>
      </c>
      <c r="B34" s="80" t="s">
        <v>189</v>
      </c>
    </row>
    <row r="35" spans="2:10" ht="13.5" customHeight="1">
      <c r="B35" s="152" t="s">
        <v>87</v>
      </c>
      <c r="C35" s="134"/>
      <c r="D35" s="134"/>
      <c r="E35" s="134"/>
      <c r="F35" s="134"/>
      <c r="G35" s="134"/>
      <c r="H35" s="70"/>
      <c r="I35" s="70"/>
      <c r="J35" s="70"/>
    </row>
    <row r="36" spans="2:11" ht="15">
      <c r="B36" s="134" t="s">
        <v>88</v>
      </c>
      <c r="C36" s="134"/>
      <c r="D36" s="134"/>
      <c r="E36" s="134"/>
      <c r="F36" s="134"/>
      <c r="G36" s="134"/>
      <c r="H36" s="70"/>
      <c r="I36" s="160">
        <f>IF(+'Data Entry Page'!I56&lt;&gt;"",+'Data Entry Page'!I56,"")</f>
      </c>
      <c r="J36" s="161"/>
      <c r="K36" s="160">
        <f>IF(+'Data Entry Page'!I57&lt;&gt;"",+'Data Entry Page'!I57,"")</f>
      </c>
    </row>
    <row r="37" spans="9:11" ht="13.5" customHeight="1">
      <c r="I37" s="162" t="s">
        <v>93</v>
      </c>
      <c r="K37" s="90" t="s">
        <v>94</v>
      </c>
    </row>
    <row r="38" spans="2:11" ht="15">
      <c r="B38" s="163" t="s">
        <v>89</v>
      </c>
      <c r="I38" s="91"/>
      <c r="K38" s="90"/>
    </row>
    <row r="39" spans="2:11" ht="14.25" customHeight="1">
      <c r="B39" s="64" t="s">
        <v>90</v>
      </c>
      <c r="I39" s="91"/>
      <c r="K39" s="90"/>
    </row>
    <row r="40" spans="9:11" ht="14.25" customHeight="1">
      <c r="I40" s="91"/>
      <c r="K40" s="90"/>
    </row>
    <row r="41" spans="9:11" ht="14.25" customHeight="1">
      <c r="I41" s="91"/>
      <c r="K41" s="90"/>
    </row>
    <row r="42" spans="9:11" ht="14.25" customHeight="1">
      <c r="I42" s="91"/>
      <c r="K42" s="90"/>
    </row>
    <row r="43" spans="9:11" ht="14.25" customHeight="1">
      <c r="I43" s="91"/>
      <c r="K43" s="90"/>
    </row>
    <row r="44" spans="9:11" ht="14.25" customHeight="1">
      <c r="I44" s="91"/>
      <c r="K44" s="90"/>
    </row>
    <row r="45" spans="9:11" ht="14.25" customHeight="1">
      <c r="I45" s="91"/>
      <c r="K45" s="90"/>
    </row>
    <row r="46" spans="9:11" ht="14.25" customHeight="1">
      <c r="I46" s="91"/>
      <c r="K46" s="90"/>
    </row>
    <row r="47" spans="9:11" ht="14.25" customHeight="1">
      <c r="I47" s="91"/>
      <c r="K47" s="90"/>
    </row>
    <row r="48" spans="9:11" ht="14.25" customHeight="1">
      <c r="I48" s="91"/>
      <c r="K48" s="90"/>
    </row>
    <row r="49" spans="9:11" ht="14.25" customHeight="1">
      <c r="I49" s="91"/>
      <c r="K49" s="90"/>
    </row>
    <row r="50" spans="9:11" ht="14.25" customHeight="1">
      <c r="I50" s="91"/>
      <c r="K50" s="90"/>
    </row>
    <row r="51" spans="9:11" ht="14.25" customHeight="1">
      <c r="I51" s="91"/>
      <c r="K51" s="90"/>
    </row>
    <row r="52" spans="9:11" ht="14.25" customHeight="1">
      <c r="I52" s="91"/>
      <c r="K52" s="90"/>
    </row>
    <row r="53" ht="4.5" customHeight="1">
      <c r="A53" s="112"/>
    </row>
    <row r="54" spans="2:11" ht="15">
      <c r="B54" s="163" t="s">
        <v>85</v>
      </c>
      <c r="I54" s="158">
        <f>IF(+'Data Entry Page'!I58&gt;0,+'Data Entry Page'!I58,"")</f>
      </c>
      <c r="J54" s="121"/>
      <c r="K54" s="158">
        <f>IF(+'Data Entry Page'!I59&gt;0,+'Data Entry Page'!I59,"")</f>
      </c>
    </row>
    <row r="55" spans="2:11" ht="15">
      <c r="B55" s="163"/>
      <c r="I55" s="90" t="s">
        <v>91</v>
      </c>
      <c r="J55" s="90"/>
      <c r="K55" s="90" t="s">
        <v>92</v>
      </c>
    </row>
    <row r="56" spans="1:2" ht="15">
      <c r="A56" s="112" t="s">
        <v>31</v>
      </c>
      <c r="B56" s="80" t="s">
        <v>276</v>
      </c>
    </row>
    <row r="57" spans="1:9" ht="15">
      <c r="A57" s="112"/>
      <c r="B57" s="80" t="s">
        <v>240</v>
      </c>
      <c r="H57" s="64" t="s">
        <v>241</v>
      </c>
      <c r="I57" s="157">
        <f>IF(OR('Data Entry Page'!E56&lt;&gt;"",'Data Entry Page'!E52&lt;&gt;""),IF('Data Entry Page'!E56&gt;0,'Data Entry Page'!E56,""),"")</f>
      </c>
    </row>
    <row r="58" ht="4.5" customHeight="1">
      <c r="A58" s="112"/>
    </row>
    <row r="59" spans="1:2" ht="15">
      <c r="A59" s="112"/>
      <c r="B59" s="80" t="s">
        <v>242</v>
      </c>
    </row>
    <row r="60" spans="1:9" ht="15">
      <c r="A60" s="112"/>
      <c r="B60" s="64" t="s">
        <v>243</v>
      </c>
      <c r="H60" s="64" t="s">
        <v>244</v>
      </c>
      <c r="I60" s="157">
        <f>IF(OR('Data Entry Page'!E58&lt;&gt;"",'Data Entry Page'!E52&lt;&gt;""),IF('Data Entry Page'!E58&gt;0,'Data Entry Page'!E58,""),"")</f>
      </c>
    </row>
    <row r="61" spans="1:9" ht="15">
      <c r="A61" s="112"/>
      <c r="I61" s="257"/>
    </row>
    <row r="62" ht="15">
      <c r="A62" s="112"/>
    </row>
    <row r="63" ht="15">
      <c r="A63" s="112"/>
    </row>
    <row r="64" ht="2.25" customHeight="1">
      <c r="A64" s="112"/>
    </row>
    <row r="65" spans="1:13" ht="15">
      <c r="A65" s="112"/>
      <c r="L65" s="284"/>
      <c r="M65" s="284"/>
    </row>
    <row r="66" spans="1:13" ht="57" customHeight="1">
      <c r="A66" s="64"/>
      <c r="B66" s="427" t="s">
        <v>377</v>
      </c>
      <c r="C66" s="428"/>
      <c r="D66" s="428"/>
      <c r="E66" s="428"/>
      <c r="F66" s="428"/>
      <c r="G66" s="428"/>
      <c r="H66" s="428"/>
      <c r="I66" s="428"/>
      <c r="J66" s="391"/>
      <c r="K66" s="392"/>
      <c r="M66" s="238" t="s">
        <v>313</v>
      </c>
    </row>
    <row r="67" spans="1:10" ht="4.5" customHeight="1">
      <c r="A67" s="286"/>
      <c r="B67" s="286"/>
      <c r="C67" s="286"/>
      <c r="D67" s="286"/>
      <c r="E67" s="286"/>
      <c r="F67" s="286"/>
      <c r="G67" s="286"/>
      <c r="H67" s="286"/>
      <c r="I67" s="286"/>
      <c r="J67" s="286"/>
    </row>
    <row r="68" spans="1:2" ht="15">
      <c r="A68" s="142" t="s">
        <v>32</v>
      </c>
      <c r="B68" s="227" t="s">
        <v>271</v>
      </c>
    </row>
    <row r="69" spans="1:13" s="186" customFormat="1" ht="15">
      <c r="A69" s="226"/>
      <c r="B69" s="186" t="s">
        <v>264</v>
      </c>
      <c r="M69" s="248">
        <f>IF($K$12&lt;&gt;"",IF(OR('Data Entry Page'!$E$52="No",'Data Entry Page'!$I$53&gt;0),0,+'Summary Page'!M14),"")</f>
      </c>
    </row>
    <row r="70" spans="1:13" s="186" customFormat="1" ht="2.25" customHeight="1">
      <c r="A70" s="226"/>
      <c r="M70" s="250"/>
    </row>
    <row r="71" spans="1:13" s="186" customFormat="1" ht="13.5" customHeight="1">
      <c r="A71" s="225" t="s">
        <v>33</v>
      </c>
      <c r="B71" s="227" t="s">
        <v>262</v>
      </c>
      <c r="M71" s="250"/>
    </row>
    <row r="72" spans="1:13" s="186" customFormat="1" ht="15">
      <c r="A72" s="226"/>
      <c r="B72" s="186" t="s">
        <v>265</v>
      </c>
      <c r="M72" s="248">
        <f>IF(K12&lt;&gt;"",IF($I57&lt;&gt;"",+$I57+M69,IF($I60&lt;&gt;"",+$I60,"")),"")</f>
      </c>
    </row>
    <row r="73" ht="4.5" customHeight="1">
      <c r="A73" s="112"/>
    </row>
    <row r="74" spans="1:2" s="186" customFormat="1" ht="14.25" customHeight="1">
      <c r="A74" s="225" t="s">
        <v>35</v>
      </c>
      <c r="B74" s="227" t="s">
        <v>245</v>
      </c>
    </row>
    <row r="75" spans="1:13" s="186" customFormat="1" ht="14.25" customHeight="1">
      <c r="A75" s="226" t="s">
        <v>246</v>
      </c>
      <c r="B75" s="186" t="s">
        <v>247</v>
      </c>
      <c r="M75" s="228">
        <f>+'Informational Data'!M64</f>
      </c>
    </row>
    <row r="76" ht="4.5" customHeight="1">
      <c r="A76" s="112"/>
    </row>
    <row r="77" spans="1:8" s="186" customFormat="1" ht="14.25" customHeight="1">
      <c r="A77" s="225" t="s">
        <v>36</v>
      </c>
      <c r="B77" s="229" t="s">
        <v>248</v>
      </c>
      <c r="C77" s="230"/>
      <c r="D77" s="230"/>
      <c r="E77" s="230"/>
      <c r="F77" s="230"/>
      <c r="G77" s="230"/>
      <c r="H77" s="230"/>
    </row>
    <row r="78" spans="1:8" s="186" customFormat="1" ht="14.25" customHeight="1">
      <c r="A78" s="226"/>
      <c r="B78" s="229" t="s">
        <v>249</v>
      </c>
      <c r="C78" s="230"/>
      <c r="D78" s="230"/>
      <c r="E78" s="230"/>
      <c r="F78" s="230"/>
      <c r="G78" s="230"/>
      <c r="H78" s="230"/>
    </row>
    <row r="79" spans="1:13" s="186" customFormat="1" ht="14.25" customHeight="1">
      <c r="A79" s="226"/>
      <c r="B79" s="230" t="s">
        <v>7</v>
      </c>
      <c r="C79" s="230"/>
      <c r="D79" s="230"/>
      <c r="E79" s="230"/>
      <c r="F79" s="230"/>
      <c r="G79" s="230"/>
      <c r="H79" s="230"/>
      <c r="M79" s="228">
        <f>IF(OR(M72&lt;&gt;"",M75&lt;&gt;""),ROUND(M72*M75/100,0),"")</f>
      </c>
    </row>
    <row r="80" ht="4.5" customHeight="1">
      <c r="A80" s="112"/>
    </row>
    <row r="81" spans="1:2" s="186" customFormat="1" ht="14.25" customHeight="1">
      <c r="A81" s="225" t="s">
        <v>37</v>
      </c>
      <c r="B81" s="186" t="s">
        <v>250</v>
      </c>
    </row>
    <row r="82" spans="1:13" s="186" customFormat="1" ht="14.25" customHeight="1">
      <c r="A82" s="226"/>
      <c r="B82" s="186" t="s">
        <v>251</v>
      </c>
      <c r="L82" s="250"/>
      <c r="M82" s="251">
        <f>IF('Data Entry Page'!$I$5=2014,0.015,"Use PY Revision Calculator")</f>
        <v>0.015</v>
      </c>
    </row>
    <row r="83" ht="4.5" customHeight="1">
      <c r="A83" s="112"/>
    </row>
    <row r="84" spans="1:2" s="186" customFormat="1" ht="14.25" customHeight="1">
      <c r="A84" s="225" t="s">
        <v>38</v>
      </c>
      <c r="B84" s="227" t="s">
        <v>252</v>
      </c>
    </row>
    <row r="85" spans="1:13" s="186" customFormat="1" ht="15">
      <c r="A85" s="226"/>
      <c r="B85" s="186" t="s">
        <v>8</v>
      </c>
      <c r="L85" s="233"/>
      <c r="M85" s="252">
        <f>IF(AND(M79&lt;&gt;"",M82&lt;&gt;""),ROUND(M79*M82,0),"")</f>
      </c>
    </row>
    <row r="86" ht="4.5" customHeight="1">
      <c r="A86" s="112"/>
    </row>
    <row r="87" spans="1:2" s="186" customFormat="1" ht="14.25" customHeight="1">
      <c r="A87" s="225" t="s">
        <v>39</v>
      </c>
      <c r="B87" s="227" t="s">
        <v>253</v>
      </c>
    </row>
    <row r="88" spans="1:2" s="186" customFormat="1" ht="13.5" customHeight="1">
      <c r="A88" s="225"/>
      <c r="B88" s="231" t="s">
        <v>254</v>
      </c>
    </row>
    <row r="89" spans="1:13" s="186" customFormat="1" ht="15">
      <c r="A89" s="225"/>
      <c r="B89" s="231" t="s">
        <v>9</v>
      </c>
      <c r="M89" s="228">
        <f>IF(OR(M79&lt;&gt;"",M85&lt;&gt;""),+M79+M85,"")</f>
      </c>
    </row>
    <row r="90" ht="4.5" customHeight="1">
      <c r="A90" s="112"/>
    </row>
    <row r="91" spans="1:12" s="186" customFormat="1" ht="14.25" customHeight="1">
      <c r="A91" s="225" t="s">
        <v>40</v>
      </c>
      <c r="B91" s="227" t="s">
        <v>255</v>
      </c>
      <c r="G91" s="232"/>
      <c r="H91" s="233"/>
      <c r="L91" s="234"/>
    </row>
    <row r="92" spans="1:13" s="186" customFormat="1" ht="13.5" customHeight="1">
      <c r="A92" s="235"/>
      <c r="B92" s="186" t="s">
        <v>256</v>
      </c>
      <c r="G92" s="232"/>
      <c r="H92" s="236"/>
      <c r="I92" s="191"/>
      <c r="J92" s="236"/>
      <c r="M92" s="228">
        <f>+'Informational Data'!M75</f>
      </c>
    </row>
    <row r="93" ht="4.5" customHeight="1">
      <c r="A93" s="112"/>
    </row>
    <row r="94" spans="1:2" s="186" customFormat="1" ht="13.5" customHeight="1">
      <c r="A94" s="242" t="s">
        <v>41</v>
      </c>
      <c r="B94" s="237" t="s">
        <v>257</v>
      </c>
    </row>
    <row r="95" spans="1:2" s="186" customFormat="1" ht="14.25" customHeight="1">
      <c r="A95" s="225"/>
      <c r="B95" s="261" t="s">
        <v>266</v>
      </c>
    </row>
    <row r="96" spans="1:13" s="186" customFormat="1" ht="15">
      <c r="A96" s="225"/>
      <c r="B96" s="249" t="s">
        <v>267</v>
      </c>
      <c r="M96" s="248">
        <f>IF($K$12&lt;&gt;"",IF(M92&lt;&gt;0,ROUND(+M89/M92*100,4),0),"")</f>
      </c>
    </row>
    <row r="97" ht="4.5" customHeight="1">
      <c r="A97" s="112"/>
    </row>
    <row r="98" spans="1:2" s="186" customFormat="1" ht="15">
      <c r="A98" s="225" t="s">
        <v>42</v>
      </c>
      <c r="B98" s="231" t="s">
        <v>279</v>
      </c>
    </row>
    <row r="99" spans="1:13" s="254" customFormat="1" ht="14.25" customHeight="1">
      <c r="A99" s="255"/>
      <c r="B99" s="261" t="s">
        <v>280</v>
      </c>
      <c r="C99" s="274"/>
      <c r="D99" s="274"/>
      <c r="E99" s="274"/>
      <c r="F99" s="274"/>
      <c r="G99" s="274"/>
      <c r="M99" s="256"/>
    </row>
    <row r="100" spans="1:13" s="254" customFormat="1" ht="14.25" customHeight="1">
      <c r="A100" s="255"/>
      <c r="B100" s="261" t="s">
        <v>281</v>
      </c>
      <c r="C100" s="274"/>
      <c r="D100" s="274"/>
      <c r="E100" s="274"/>
      <c r="F100" s="274"/>
      <c r="G100" s="274"/>
      <c r="M100" s="256"/>
    </row>
    <row r="101" spans="1:13" s="254" customFormat="1" ht="14.25" customHeight="1">
      <c r="A101" s="255"/>
      <c r="B101" s="261" t="s">
        <v>282</v>
      </c>
      <c r="C101" s="274"/>
      <c r="D101" s="274"/>
      <c r="E101" s="274"/>
      <c r="F101" s="274"/>
      <c r="G101" s="274"/>
      <c r="M101" s="256"/>
    </row>
    <row r="102" spans="1:13" s="254" customFormat="1" ht="14.25" customHeight="1">
      <c r="A102" s="255"/>
      <c r="B102" s="261" t="s">
        <v>283</v>
      </c>
      <c r="C102" s="274"/>
      <c r="D102" s="274"/>
      <c r="E102" s="274"/>
      <c r="F102" s="274"/>
      <c r="G102" s="274"/>
      <c r="M102" s="256"/>
    </row>
    <row r="103" spans="1:13" s="254" customFormat="1" ht="14.25" customHeight="1">
      <c r="A103" s="255"/>
      <c r="B103" s="261" t="s">
        <v>284</v>
      </c>
      <c r="C103" s="274"/>
      <c r="D103" s="274"/>
      <c r="E103" s="274"/>
      <c r="F103" s="274"/>
      <c r="G103" s="274"/>
      <c r="M103" s="256"/>
    </row>
    <row r="104" spans="1:13" s="254" customFormat="1" ht="14.25" customHeight="1">
      <c r="A104" s="255"/>
      <c r="B104" s="262" t="s">
        <v>285</v>
      </c>
      <c r="C104" s="274"/>
      <c r="D104" s="274"/>
      <c r="E104" s="274"/>
      <c r="F104" s="274"/>
      <c r="G104" s="274"/>
      <c r="M104" s="256"/>
    </row>
    <row r="105" spans="1:13" s="254" customFormat="1" ht="14.25" customHeight="1">
      <c r="A105" s="255"/>
      <c r="B105" s="262" t="s">
        <v>286</v>
      </c>
      <c r="C105" s="274"/>
      <c r="D105" s="274"/>
      <c r="E105" s="274"/>
      <c r="F105" s="274"/>
      <c r="G105" s="274"/>
      <c r="M105" s="256"/>
    </row>
    <row r="106" spans="1:13" s="254" customFormat="1" ht="14.25" customHeight="1">
      <c r="A106" s="255"/>
      <c r="B106" s="262" t="s">
        <v>287</v>
      </c>
      <c r="C106" s="274"/>
      <c r="D106" s="274"/>
      <c r="E106" s="274"/>
      <c r="F106" s="274"/>
      <c r="G106" s="274"/>
      <c r="M106" s="253">
        <f>IF(M72&gt;M96,M72,M96)</f>
      </c>
    </row>
    <row r="107" spans="1:13" s="254" customFormat="1" ht="14.25" customHeight="1">
      <c r="A107" s="255"/>
      <c r="B107" s="258"/>
      <c r="M107" s="256"/>
    </row>
    <row r="108" ht="4.5" customHeight="1">
      <c r="A108" s="112"/>
    </row>
    <row r="109" spans="1:11" ht="15" hidden="1">
      <c r="A109" s="115" t="s">
        <v>49</v>
      </c>
      <c r="I109" s="66"/>
      <c r="J109" s="66"/>
      <c r="K109" s="164">
        <f>IF('Form B'!K12&lt;&gt;"",IF('Data Entry Page'!E56&gt;0,+'Form B'!I29+'Form B'!K29+'Form B'!I57,+'Form B'!I29+'Form B'!I60),"")</f>
      </c>
    </row>
    <row r="110" ht="4.5" customHeight="1">
      <c r="A110" s="112"/>
    </row>
  </sheetData>
  <sheetProtection password="A999" sheet="1"/>
  <mergeCells count="4">
    <mergeCell ref="A9:L10"/>
    <mergeCell ref="J4:K4"/>
    <mergeCell ref="J3:L3"/>
    <mergeCell ref="B66:K66"/>
  </mergeCells>
  <printOptions/>
  <pageMargins left="0" right="0" top="0.4" bottom="0.2" header="0.2" footer="0.02"/>
  <pageSetup cellComments="atEnd" firstPageNumber="1" useFirstPageNumber="1" orientation="portrait" scale="90" r:id="rId1"/>
  <headerFooter>
    <oddHeader>&amp;R&amp;"Times New Roman,Bold"&amp;10  Printed On:  &amp;D</oddHeader>
    <oddFooter>&amp;L&amp;"Times New Roman,Bold"&amp;11(Form Revised 07-2015)&amp;C&amp;"Times New Roman,Bold"&amp;11Informational Tax Rate Calculator File
Revised Prior Year Form B, Page &amp;P of &amp;N</oddFooter>
  </headerFooter>
</worksheet>
</file>

<file path=xl/worksheets/sheet5.xml><?xml version="1.0" encoding="utf-8"?>
<worksheet xmlns="http://schemas.openxmlformats.org/spreadsheetml/2006/main" xmlns:r="http://schemas.openxmlformats.org/officeDocument/2006/relationships">
  <dimension ref="A1:M68"/>
  <sheetViews>
    <sheetView showGridLines="0" zoomScalePageLayoutView="0" workbookViewId="0" topLeftCell="A1">
      <selection activeCell="M3" sqref="M3"/>
    </sheetView>
  </sheetViews>
  <sheetFormatPr defaultColWidth="9.00390625" defaultRowHeight="15.75"/>
  <cols>
    <col min="1" max="1" width="3.125" style="115" customWidth="1"/>
    <col min="2" max="2" width="11.125" style="64" customWidth="1"/>
    <col min="3" max="5" width="10.625" style="64" customWidth="1"/>
    <col min="6" max="6" width="2.625" style="64" customWidth="1"/>
    <col min="7" max="7" width="10.625" style="64" customWidth="1"/>
    <col min="8" max="8" width="2.625" style="64" customWidth="1"/>
    <col min="9" max="9" width="12.625" style="64" customWidth="1"/>
    <col min="10" max="10" width="1.625" style="64" customWidth="1"/>
    <col min="11" max="11" width="17.625" style="64" customWidth="1"/>
    <col min="12" max="12" width="2.125" style="64" customWidth="1"/>
    <col min="13" max="13" width="5.25390625" style="64" customWidth="1"/>
    <col min="14" max="16384" width="9.00390625" style="64" customWidth="1"/>
  </cols>
  <sheetData>
    <row r="1" spans="1:12" ht="14.25" customHeight="1">
      <c r="A1" s="200" t="s">
        <v>378</v>
      </c>
      <c r="B1" s="99"/>
      <c r="C1" s="99"/>
      <c r="D1" s="99"/>
      <c r="E1" s="99"/>
      <c r="F1" s="99"/>
      <c r="G1" s="99"/>
      <c r="H1" s="99"/>
      <c r="I1" s="99"/>
      <c r="J1" s="99"/>
      <c r="L1" s="62"/>
    </row>
    <row r="2" spans="1:12" ht="14.25" customHeight="1">
      <c r="A2" s="260" t="s">
        <v>193</v>
      </c>
      <c r="B2" s="197"/>
      <c r="C2" s="197"/>
      <c r="D2" s="197"/>
      <c r="E2" s="197"/>
      <c r="F2" s="197"/>
      <c r="G2" s="197"/>
      <c r="H2" s="197"/>
      <c r="I2" s="197"/>
      <c r="J2" s="197"/>
      <c r="L2" s="198"/>
    </row>
    <row r="3" spans="1:13" ht="14.25" customHeight="1">
      <c r="A3" s="195" t="s">
        <v>192</v>
      </c>
      <c r="B3" s="197"/>
      <c r="C3" s="197"/>
      <c r="D3" s="197"/>
      <c r="E3" s="197"/>
      <c r="F3" s="197"/>
      <c r="G3" s="197"/>
      <c r="H3" s="197"/>
      <c r="I3" s="197"/>
      <c r="J3" s="197"/>
      <c r="M3" s="187" t="s">
        <v>364</v>
      </c>
    </row>
    <row r="4" spans="1:13" ht="14.25" customHeight="1" thickBot="1">
      <c r="A4" s="136" t="s">
        <v>196</v>
      </c>
      <c r="B4" s="63"/>
      <c r="C4" s="63"/>
      <c r="D4" s="63"/>
      <c r="E4" s="63"/>
      <c r="F4" s="63"/>
      <c r="G4" s="63"/>
      <c r="H4" s="63"/>
      <c r="I4" s="63"/>
      <c r="J4" s="63"/>
      <c r="K4" s="430">
        <f>-'Data Entry Page'!$I$5</f>
        <v>-2014</v>
      </c>
      <c r="L4" s="426"/>
      <c r="M4" s="63"/>
    </row>
    <row r="5" spans="1:12" ht="15.75" customHeight="1" thickTop="1">
      <c r="A5" s="104">
        <f>IF(+'Data Entry Page'!E6&lt;&gt;"",+'Data Entry Page'!E6,"")</f>
      </c>
      <c r="B5" s="137"/>
      <c r="C5" s="137"/>
      <c r="E5" s="138">
        <f>IF('Data Entry Page'!E4&lt;&gt;"",+'Data Entry Page'!E4,"")</f>
      </c>
      <c r="F5" s="137"/>
      <c r="G5" s="105"/>
      <c r="J5" s="139" t="s">
        <v>138</v>
      </c>
      <c r="K5" s="105"/>
      <c r="L5" s="139"/>
    </row>
    <row r="6" spans="1:12" ht="15">
      <c r="A6" s="106" t="s">
        <v>50</v>
      </c>
      <c r="B6" s="67"/>
      <c r="C6" s="67"/>
      <c r="E6" s="67" t="s">
        <v>51</v>
      </c>
      <c r="F6" s="67"/>
      <c r="G6" s="67"/>
      <c r="J6" s="67" t="s">
        <v>10</v>
      </c>
      <c r="K6" s="67"/>
      <c r="L6" s="67"/>
    </row>
    <row r="7" spans="1:12" ht="15">
      <c r="A7" s="282"/>
      <c r="B7" s="69"/>
      <c r="C7" s="69"/>
      <c r="D7" s="69"/>
      <c r="E7" s="69"/>
      <c r="F7" s="69"/>
      <c r="G7" s="69"/>
      <c r="H7" s="69"/>
      <c r="I7" s="69"/>
      <c r="J7" s="69"/>
      <c r="K7" s="69"/>
      <c r="L7" s="69"/>
    </row>
    <row r="8" spans="1:12" ht="2.25" customHeight="1">
      <c r="A8" s="140"/>
      <c r="B8" s="66"/>
      <c r="C8" s="66"/>
      <c r="D8" s="66"/>
      <c r="E8" s="66"/>
      <c r="F8" s="66"/>
      <c r="G8" s="66"/>
      <c r="H8" s="66"/>
      <c r="I8" s="66"/>
      <c r="J8" s="66"/>
      <c r="K8" s="66"/>
      <c r="L8" s="66"/>
    </row>
    <row r="9" spans="1:12" ht="2.25" customHeight="1">
      <c r="A9" s="140"/>
      <c r="B9" s="66"/>
      <c r="C9" s="66"/>
      <c r="D9" s="66"/>
      <c r="E9" s="66"/>
      <c r="F9" s="66"/>
      <c r="G9" s="66"/>
      <c r="H9" s="66"/>
      <c r="I9" s="66"/>
      <c r="J9" s="66"/>
      <c r="K9" s="66"/>
      <c r="L9" s="141"/>
    </row>
    <row r="10" spans="1:12" ht="15">
      <c r="A10" s="429" t="s">
        <v>149</v>
      </c>
      <c r="B10" s="429"/>
      <c r="C10" s="429"/>
      <c r="D10" s="429"/>
      <c r="E10" s="429"/>
      <c r="F10" s="429"/>
      <c r="G10" s="429"/>
      <c r="H10" s="429"/>
      <c r="I10" s="429"/>
      <c r="J10" s="429"/>
      <c r="K10" s="429"/>
      <c r="L10" s="429"/>
    </row>
    <row r="11" spans="1:12" ht="15">
      <c r="A11" s="429"/>
      <c r="B11" s="429"/>
      <c r="C11" s="429"/>
      <c r="D11" s="429"/>
      <c r="E11" s="429"/>
      <c r="F11" s="429"/>
      <c r="G11" s="429"/>
      <c r="H11" s="429"/>
      <c r="I11" s="429"/>
      <c r="J11" s="429"/>
      <c r="K11" s="429"/>
      <c r="L11" s="429"/>
    </row>
    <row r="12" spans="1:12" ht="15">
      <c r="A12" s="429"/>
      <c r="B12" s="429"/>
      <c r="C12" s="429"/>
      <c r="D12" s="429"/>
      <c r="E12" s="429"/>
      <c r="F12" s="429"/>
      <c r="G12" s="429"/>
      <c r="H12" s="429"/>
      <c r="I12" s="429"/>
      <c r="J12" s="429"/>
      <c r="K12" s="429"/>
      <c r="L12" s="429"/>
    </row>
    <row r="13" spans="1:12" ht="15">
      <c r="A13" s="429"/>
      <c r="B13" s="429"/>
      <c r="C13" s="429"/>
      <c r="D13" s="429"/>
      <c r="E13" s="429"/>
      <c r="F13" s="429"/>
      <c r="G13" s="429"/>
      <c r="H13" s="429"/>
      <c r="I13" s="429"/>
      <c r="J13" s="429"/>
      <c r="K13" s="429"/>
      <c r="L13" s="429"/>
    </row>
    <row r="14" ht="2.25" customHeight="1"/>
    <row r="15" spans="1:2" ht="15">
      <c r="A15" s="142" t="s">
        <v>25</v>
      </c>
      <c r="B15" s="80" t="s">
        <v>161</v>
      </c>
    </row>
    <row r="16" spans="1:11" ht="15">
      <c r="A16" s="112"/>
      <c r="B16" s="64" t="s">
        <v>162</v>
      </c>
      <c r="K16" s="128">
        <f>IF(OR('Data Entry Page'!I67&lt;&gt;"",'Data Entry Page'!I69&lt;&gt;"",'Data Entry Page'!I71&lt;&gt;"",'Data Entry Page'!I73&lt;&gt;"",'Data Entry Page'!I75&lt;&gt;""),IF(+'Data Entry Page'!I67+'Data Entry Page'!I69+'Data Entry Page'!I71+'Data Entry Page'!I73+'Data Entry Page'!I75&gt;0,+'Form A'!L14,0),"")</f>
      </c>
    </row>
    <row r="17" ht="2.25" customHeight="1"/>
    <row r="18" spans="1:11" ht="15" customHeight="1">
      <c r="A18" s="142" t="s">
        <v>26</v>
      </c>
      <c r="B18" s="135" t="s">
        <v>163</v>
      </c>
      <c r="C18" s="83"/>
      <c r="D18" s="83"/>
      <c r="E18" s="83"/>
      <c r="F18" s="83"/>
      <c r="G18" s="83"/>
      <c r="H18" s="83"/>
      <c r="I18" s="83"/>
      <c r="K18" s="122"/>
    </row>
    <row r="19" spans="1:11" ht="15" customHeight="1">
      <c r="A19" s="112"/>
      <c r="B19" s="70" t="s">
        <v>354</v>
      </c>
      <c r="C19" s="83"/>
      <c r="D19" s="83"/>
      <c r="E19" s="83"/>
      <c r="F19" s="83"/>
      <c r="G19" s="83"/>
      <c r="H19" s="83"/>
      <c r="I19" s="83"/>
      <c r="K19" s="122"/>
    </row>
    <row r="20" spans="1:11" ht="15" customHeight="1">
      <c r="A20" s="112"/>
      <c r="B20" s="143" t="s">
        <v>164</v>
      </c>
      <c r="C20" s="83"/>
      <c r="D20" s="83"/>
      <c r="E20" s="83"/>
      <c r="F20" s="83"/>
      <c r="G20" s="83"/>
      <c r="H20" s="83"/>
      <c r="I20" s="83"/>
      <c r="K20" s="122"/>
    </row>
    <row r="21" spans="1:11" ht="15" customHeight="1">
      <c r="A21" s="112"/>
      <c r="B21" s="143" t="s">
        <v>165</v>
      </c>
      <c r="C21" s="83"/>
      <c r="D21" s="83"/>
      <c r="E21" s="83"/>
      <c r="F21" s="83"/>
      <c r="G21" s="83"/>
      <c r="H21" s="83"/>
      <c r="I21" s="83"/>
      <c r="K21" s="128">
        <f>IF('Data Entry Page'!I67&lt;&gt;"",+ROUND('Data Entry Page'!I67,0),"")</f>
      </c>
    </row>
    <row r="22" ht="2.25" customHeight="1"/>
    <row r="23" spans="1:11" ht="15">
      <c r="A23" s="142" t="s">
        <v>27</v>
      </c>
      <c r="B23" s="135" t="s">
        <v>166</v>
      </c>
      <c r="C23" s="134"/>
      <c r="D23" s="134"/>
      <c r="E23" s="134"/>
      <c r="F23" s="134"/>
      <c r="G23" s="134"/>
      <c r="H23" s="134"/>
      <c r="I23" s="134"/>
      <c r="J23" s="70"/>
      <c r="K23" s="118"/>
    </row>
    <row r="24" spans="1:11" ht="15">
      <c r="A24" s="112"/>
      <c r="B24" s="134" t="s">
        <v>167</v>
      </c>
      <c r="C24" s="134"/>
      <c r="D24" s="134"/>
      <c r="E24" s="134"/>
      <c r="F24" s="134"/>
      <c r="G24" s="134"/>
      <c r="H24" s="134"/>
      <c r="I24" s="134"/>
      <c r="K24" s="118"/>
    </row>
    <row r="25" spans="1:11" ht="15">
      <c r="A25" s="112"/>
      <c r="B25" s="134" t="s">
        <v>168</v>
      </c>
      <c r="C25" s="134"/>
      <c r="D25" s="134"/>
      <c r="E25" s="134"/>
      <c r="F25" s="134"/>
      <c r="G25" s="134"/>
      <c r="H25" s="134"/>
      <c r="I25" s="134"/>
      <c r="K25" s="128">
        <f>IF('Data Entry Page'!I69&lt;&gt;"",+ROUND('Data Entry Page'!I69,0),"")</f>
      </c>
    </row>
    <row r="26" ht="2.25" customHeight="1"/>
    <row r="27" spans="1:11" ht="15">
      <c r="A27" s="144" t="s">
        <v>28</v>
      </c>
      <c r="B27" s="135" t="s">
        <v>170</v>
      </c>
      <c r="C27" s="134"/>
      <c r="D27" s="134"/>
      <c r="E27" s="134"/>
      <c r="F27" s="134"/>
      <c r="G27" s="134"/>
      <c r="H27" s="134"/>
      <c r="I27" s="134"/>
      <c r="K27" s="118"/>
    </row>
    <row r="28" spans="1:11" ht="15">
      <c r="A28" s="72"/>
      <c r="B28" s="134" t="s">
        <v>169</v>
      </c>
      <c r="C28" s="134"/>
      <c r="D28" s="134"/>
      <c r="E28" s="134"/>
      <c r="F28" s="134"/>
      <c r="G28" s="134"/>
      <c r="H28" s="134"/>
      <c r="I28" s="134"/>
      <c r="K28" s="118"/>
    </row>
    <row r="29" spans="1:11" ht="15">
      <c r="A29" s="72"/>
      <c r="B29" s="134" t="s">
        <v>171</v>
      </c>
      <c r="C29" s="134"/>
      <c r="D29" s="134"/>
      <c r="E29" s="134"/>
      <c r="F29" s="134"/>
      <c r="G29" s="134"/>
      <c r="H29" s="134"/>
      <c r="I29" s="134"/>
      <c r="K29" s="118"/>
    </row>
    <row r="30" spans="1:11" ht="15">
      <c r="A30" s="72"/>
      <c r="B30" s="134" t="s">
        <v>355</v>
      </c>
      <c r="C30" s="134"/>
      <c r="D30" s="134"/>
      <c r="E30" s="134"/>
      <c r="F30" s="134"/>
      <c r="G30" s="134"/>
      <c r="H30" s="134"/>
      <c r="I30" s="134"/>
      <c r="K30" s="128">
        <f>IF('Data Entry Page'!I71&lt;&gt;"",+ROUND('Data Entry Page'!I71,0),"")</f>
      </c>
    </row>
    <row r="31" ht="2.25" customHeight="1"/>
    <row r="32" spans="1:11" ht="15">
      <c r="A32" s="144" t="s">
        <v>30</v>
      </c>
      <c r="B32" s="80" t="s">
        <v>95</v>
      </c>
      <c r="K32" s="128">
        <f>IF(AND(K21&lt;&gt;"",K25&lt;&gt;"",K30&lt;&gt;""),+K21+K25+K30,"")</f>
      </c>
    </row>
    <row r="33" ht="2.25" customHeight="1"/>
    <row r="34" spans="1:11" ht="15">
      <c r="A34" s="144" t="s">
        <v>31</v>
      </c>
      <c r="B34" s="77" t="s">
        <v>64</v>
      </c>
      <c r="K34" s="118"/>
    </row>
    <row r="35" spans="1:11" ht="15">
      <c r="A35" s="72"/>
      <c r="B35" s="134" t="s">
        <v>172</v>
      </c>
      <c r="C35" s="134"/>
      <c r="D35" s="134"/>
      <c r="E35" s="134"/>
      <c r="F35" s="134"/>
      <c r="G35" s="134"/>
      <c r="H35" s="134"/>
      <c r="I35" s="134"/>
      <c r="K35" s="118"/>
    </row>
    <row r="36" spans="1:11" ht="15">
      <c r="A36" s="72"/>
      <c r="B36" s="134" t="s">
        <v>173</v>
      </c>
      <c r="C36" s="134"/>
      <c r="D36" s="134"/>
      <c r="E36" s="134"/>
      <c r="F36" s="134"/>
      <c r="G36" s="134"/>
      <c r="H36" s="134"/>
      <c r="I36" s="134"/>
      <c r="K36" s="118"/>
    </row>
    <row r="37" spans="1:11" ht="15">
      <c r="A37" s="72"/>
      <c r="B37" s="134" t="s">
        <v>179</v>
      </c>
      <c r="C37" s="134"/>
      <c r="D37" s="134"/>
      <c r="E37" s="134"/>
      <c r="F37" s="134"/>
      <c r="G37" s="134"/>
      <c r="H37" s="134"/>
      <c r="I37" s="134"/>
      <c r="K37" s="118"/>
    </row>
    <row r="38" spans="1:11" ht="15" customHeight="1">
      <c r="A38" s="72"/>
      <c r="B38" s="134" t="s">
        <v>174</v>
      </c>
      <c r="C38" s="134"/>
      <c r="D38" s="134"/>
      <c r="E38" s="134"/>
      <c r="F38" s="134"/>
      <c r="G38" s="134"/>
      <c r="H38" s="134"/>
      <c r="I38" s="134"/>
      <c r="K38" s="128">
        <f>IF('Data Entry Page'!I73&lt;&gt;"",+ROUND('Data Entry Page'!I73,0),"")</f>
      </c>
    </row>
    <row r="39" ht="2.25" customHeight="1"/>
    <row r="40" spans="1:11" ht="15" customHeight="1">
      <c r="A40" s="144" t="s">
        <v>32</v>
      </c>
      <c r="B40" s="77" t="s">
        <v>96</v>
      </c>
      <c r="K40" s="118"/>
    </row>
    <row r="41" spans="1:11" ht="15" customHeight="1">
      <c r="A41" s="112"/>
      <c r="B41" s="134" t="s">
        <v>175</v>
      </c>
      <c r="C41" s="134"/>
      <c r="D41" s="134"/>
      <c r="E41" s="134"/>
      <c r="F41" s="134"/>
      <c r="G41" s="134"/>
      <c r="H41" s="134"/>
      <c r="I41" s="134"/>
      <c r="K41" s="118"/>
    </row>
    <row r="42" spans="1:9" ht="15" customHeight="1">
      <c r="A42" s="72"/>
      <c r="B42" s="134" t="s">
        <v>176</v>
      </c>
      <c r="C42" s="134"/>
      <c r="D42" s="134"/>
      <c r="E42" s="134"/>
      <c r="F42" s="134"/>
      <c r="G42" s="134"/>
      <c r="H42" s="134"/>
      <c r="I42" s="134"/>
    </row>
    <row r="43" spans="1:9" ht="15" customHeight="1">
      <c r="A43" s="72"/>
      <c r="B43" s="134" t="s">
        <v>177</v>
      </c>
      <c r="C43" s="134"/>
      <c r="D43" s="134"/>
      <c r="E43" s="134"/>
      <c r="F43" s="134"/>
      <c r="G43" s="134"/>
      <c r="H43" s="134"/>
      <c r="I43" s="134"/>
    </row>
    <row r="44" spans="1:11" ht="15" customHeight="1">
      <c r="A44" s="72"/>
      <c r="B44" s="134" t="s">
        <v>178</v>
      </c>
      <c r="C44" s="134"/>
      <c r="D44" s="134"/>
      <c r="E44" s="134"/>
      <c r="F44" s="134"/>
      <c r="G44" s="134"/>
      <c r="H44" s="134"/>
      <c r="I44" s="134"/>
      <c r="K44" s="128">
        <f>IF(OR(K32&lt;&gt;"",K38&lt;&gt;""),+K32-K38,"")</f>
      </c>
    </row>
    <row r="45" ht="2.25" customHeight="1"/>
    <row r="46" spans="1:11" ht="15">
      <c r="A46" s="144" t="s">
        <v>33</v>
      </c>
      <c r="B46" s="135" t="s">
        <v>97</v>
      </c>
      <c r="C46" s="134"/>
      <c r="D46" s="134"/>
      <c r="E46" s="134"/>
      <c r="F46" s="134"/>
      <c r="G46" s="134"/>
      <c r="H46" s="134"/>
      <c r="I46" s="134"/>
      <c r="K46" s="118"/>
    </row>
    <row r="47" spans="1:11" ht="15">
      <c r="A47" s="72"/>
      <c r="B47" s="134" t="s">
        <v>98</v>
      </c>
      <c r="C47" s="134"/>
      <c r="D47" s="134"/>
      <c r="E47" s="134"/>
      <c r="F47" s="134"/>
      <c r="G47" s="134"/>
      <c r="H47" s="134"/>
      <c r="I47" s="134"/>
      <c r="K47" s="118"/>
    </row>
    <row r="48" spans="1:11" ht="15">
      <c r="A48" s="72"/>
      <c r="B48" s="134" t="s">
        <v>99</v>
      </c>
      <c r="C48" s="134"/>
      <c r="D48" s="134"/>
      <c r="E48" s="134"/>
      <c r="F48" s="134"/>
      <c r="G48" s="134"/>
      <c r="H48" s="134"/>
      <c r="I48" s="134"/>
      <c r="K48" s="118"/>
    </row>
    <row r="49" spans="1:11" ht="15">
      <c r="A49" s="72"/>
      <c r="B49" s="134" t="s">
        <v>100</v>
      </c>
      <c r="C49" s="134"/>
      <c r="D49" s="134"/>
      <c r="E49" s="134"/>
      <c r="F49" s="134"/>
      <c r="G49" s="134"/>
      <c r="H49" s="134"/>
      <c r="I49" s="134"/>
      <c r="K49" s="128">
        <f>IF('Data Entry Page'!I75&lt;&gt;"",+ROUND('Data Entry Page'!I75,0),"")</f>
      </c>
    </row>
    <row r="50" ht="2.25" customHeight="1"/>
    <row r="51" spans="1:11" ht="15" customHeight="1">
      <c r="A51" s="144" t="s">
        <v>35</v>
      </c>
      <c r="B51" s="80" t="s">
        <v>101</v>
      </c>
      <c r="K51" s="118"/>
    </row>
    <row r="52" spans="1:11" ht="15" customHeight="1" thickBot="1">
      <c r="A52" s="72"/>
      <c r="B52" s="64" t="s">
        <v>102</v>
      </c>
      <c r="K52" s="125">
        <f>IF(OR(K44&lt;&gt;"",K49&lt;&gt;""),+K44-K49,"")</f>
      </c>
    </row>
    <row r="53" ht="2.25" customHeight="1" thickTop="1"/>
    <row r="54" spans="1:2" ht="15" customHeight="1">
      <c r="A54" s="144" t="s">
        <v>36</v>
      </c>
      <c r="B54" s="70" t="s">
        <v>103</v>
      </c>
    </row>
    <row r="55" spans="1:11" ht="15.75" thickBot="1">
      <c r="A55" s="72"/>
      <c r="B55" s="70" t="s">
        <v>104</v>
      </c>
      <c r="K55" s="145">
        <f>IF(OR(K16&lt;&gt;"",K52&lt;&gt;""),IF(K16=0,0,ROUND(K52/K16*100,4)),"")</f>
      </c>
    </row>
    <row r="56" ht="2.25" customHeight="1" thickTop="1"/>
    <row r="57" spans="1:11" ht="15" customHeight="1">
      <c r="A57" s="144" t="s">
        <v>37</v>
      </c>
      <c r="B57" s="77" t="s">
        <v>105</v>
      </c>
      <c r="J57" s="146"/>
      <c r="K57" s="9"/>
    </row>
    <row r="58" ht="2.25" customHeight="1"/>
    <row r="59" spans="1:11" ht="15">
      <c r="A59" s="144" t="s">
        <v>38</v>
      </c>
      <c r="B59" s="80" t="s">
        <v>106</v>
      </c>
      <c r="K59" s="147"/>
    </row>
    <row r="60" spans="1:11" ht="15" customHeight="1" thickBot="1">
      <c r="A60" s="72"/>
      <c r="B60" s="80" t="s">
        <v>107</v>
      </c>
      <c r="F60" s="148"/>
      <c r="K60" s="145">
        <f>IF(K55&lt;&gt;"",+K55-K57,"")</f>
      </c>
    </row>
    <row r="61" spans="1:12" ht="4.5" customHeight="1" thickTop="1">
      <c r="A61" s="149"/>
      <c r="B61" s="69"/>
      <c r="C61" s="69"/>
      <c r="D61" s="69"/>
      <c r="E61" s="69"/>
      <c r="F61" s="69"/>
      <c r="G61" s="69"/>
      <c r="H61" s="69"/>
      <c r="I61" s="69"/>
      <c r="J61" s="69"/>
      <c r="K61" s="150"/>
      <c r="L61" s="69"/>
    </row>
    <row r="62" spans="1:12" ht="15">
      <c r="A62" s="151" t="s">
        <v>59</v>
      </c>
      <c r="B62" s="152" t="s">
        <v>147</v>
      </c>
      <c r="C62" s="134"/>
      <c r="D62" s="134"/>
      <c r="E62" s="134"/>
      <c r="F62" s="134"/>
      <c r="G62" s="134"/>
      <c r="H62" s="134"/>
      <c r="I62" s="134"/>
      <c r="J62" s="134"/>
      <c r="K62" s="134"/>
      <c r="L62" s="134"/>
    </row>
    <row r="63" spans="2:12" ht="15">
      <c r="B63" s="134" t="s">
        <v>108</v>
      </c>
      <c r="C63" s="134"/>
      <c r="D63" s="134"/>
      <c r="E63" s="134"/>
      <c r="F63" s="134"/>
      <c r="G63" s="134"/>
      <c r="H63" s="134"/>
      <c r="I63" s="134"/>
      <c r="J63" s="134"/>
      <c r="K63" s="134"/>
      <c r="L63" s="134"/>
    </row>
    <row r="64" spans="1:11" ht="15" customHeight="1">
      <c r="A64" s="110" t="s">
        <v>109</v>
      </c>
      <c r="B64" s="66"/>
      <c r="C64" s="66"/>
      <c r="D64" s="66"/>
      <c r="E64" s="66"/>
      <c r="F64" s="66"/>
      <c r="G64" s="66"/>
      <c r="H64" s="66"/>
      <c r="I64" s="66"/>
      <c r="J64" s="66"/>
      <c r="K64" s="66"/>
    </row>
    <row r="65" spans="1:11" ht="15" hidden="1">
      <c r="A65" s="115" t="s">
        <v>49</v>
      </c>
      <c r="I65" s="66"/>
      <c r="J65" s="66"/>
      <c r="K65" s="128">
        <f>IF(AND(K21&lt;&gt;"",K25&lt;&gt;"",K30&lt;&gt;"",K38&lt;&gt;"",K49&lt;&gt;""),K21+K25+K30+K38+K49,"")</f>
      </c>
    </row>
    <row r="66" ht="2.25" customHeight="1"/>
    <row r="67" spans="1:12" ht="15">
      <c r="A67" s="64"/>
      <c r="B67" s="67"/>
      <c r="C67" s="67"/>
      <c r="D67" s="67"/>
      <c r="E67" s="67"/>
      <c r="F67" s="67"/>
      <c r="G67" s="67"/>
      <c r="H67" s="67"/>
      <c r="I67" s="67"/>
      <c r="J67" s="67"/>
      <c r="K67" s="67"/>
      <c r="L67" s="67"/>
    </row>
    <row r="68" spans="1:12" ht="15">
      <c r="A68" s="153"/>
      <c r="B68" s="67"/>
      <c r="C68" s="67"/>
      <c r="D68" s="67"/>
      <c r="E68" s="67"/>
      <c r="F68" s="67"/>
      <c r="G68" s="67"/>
      <c r="H68" s="67"/>
      <c r="I68" s="67"/>
      <c r="J68" s="67"/>
      <c r="K68" s="67"/>
      <c r="L68" s="67"/>
    </row>
  </sheetData>
  <sheetProtection password="A999" sheet="1"/>
  <mergeCells count="2">
    <mergeCell ref="A10:L13"/>
    <mergeCell ref="K4:L4"/>
  </mergeCells>
  <printOptions/>
  <pageMargins left="0.2" right="0.2" top="0.4" bottom="0" header="0.2" footer="0.02"/>
  <pageSetup firstPageNumber="1" useFirstPageNumber="1" orientation="portrait" scale="95" r:id="rId3"/>
  <headerFooter>
    <oddHeader xml:space="preserve">&amp;R&amp;"Times New Roman,Bold"&amp;10 Printed on:  &amp;D&amp;11 &amp;"Times New Roman,Regular"&amp;12           </oddHeader>
    <oddFooter>&amp;L&amp;"Times New Roman,Bold"&amp;11(Form Revised 07-2015)&amp;C&amp;"Times New Roman,Bold"&amp;11Informal Tax Rate Calculator File
Revised Prior Year Form C</oddFooter>
  </headerFooter>
  <legacyDrawing r:id="rId2"/>
</worksheet>
</file>

<file path=xl/worksheets/sheet6.xml><?xml version="1.0" encoding="utf-8"?>
<worksheet xmlns="http://schemas.openxmlformats.org/spreadsheetml/2006/main" xmlns:r="http://schemas.openxmlformats.org/officeDocument/2006/relationships">
  <dimension ref="A1:N82"/>
  <sheetViews>
    <sheetView zoomScalePageLayoutView="0" workbookViewId="0" topLeftCell="A1">
      <selection activeCell="F9" sqref="F9"/>
    </sheetView>
  </sheetViews>
  <sheetFormatPr defaultColWidth="9.00390625" defaultRowHeight="15.75"/>
  <cols>
    <col min="1" max="1" width="3.625" style="0" customWidth="1"/>
    <col min="2" max="2" width="10.625" style="0" customWidth="1"/>
    <col min="3" max="3" width="2.125" style="0" customWidth="1"/>
    <col min="4" max="8" width="9.625" style="0" customWidth="1"/>
    <col min="9" max="9" width="11.625" style="0" customWidth="1"/>
    <col min="10" max="10" width="2.625" style="0" customWidth="1"/>
    <col min="11" max="11" width="8.625" style="0" customWidth="1"/>
    <col min="12" max="12" width="2.625" style="0" customWidth="1"/>
    <col min="13" max="13" width="16.625" style="0" customWidth="1"/>
    <col min="14" max="14" width="0.74609375" style="0" customWidth="1"/>
  </cols>
  <sheetData>
    <row r="1" spans="1:14" ht="18.75">
      <c r="A1" s="290" t="s">
        <v>298</v>
      </c>
      <c r="B1" s="291"/>
      <c r="C1" s="291"/>
      <c r="D1" s="291"/>
      <c r="E1" s="292"/>
      <c r="F1" s="292"/>
      <c r="G1" s="292"/>
      <c r="H1" s="292"/>
      <c r="I1" s="292"/>
      <c r="J1" s="292"/>
      <c r="K1" s="293"/>
      <c r="M1" s="362" t="s">
        <v>364</v>
      </c>
      <c r="N1" s="361"/>
    </row>
    <row r="2" spans="1:14" ht="13.5" customHeight="1">
      <c r="A2" s="437" t="s">
        <v>299</v>
      </c>
      <c r="B2" s="438"/>
      <c r="C2" s="438"/>
      <c r="D2" s="438"/>
      <c r="E2" s="438"/>
      <c r="F2" s="438"/>
      <c r="G2" s="438"/>
      <c r="H2" s="438"/>
      <c r="I2" s="438"/>
      <c r="J2" s="438"/>
      <c r="K2" s="439"/>
      <c r="L2" s="301"/>
      <c r="M2" s="363">
        <v>-2014</v>
      </c>
      <c r="N2" s="301"/>
    </row>
    <row r="3" spans="1:14" ht="15" customHeight="1">
      <c r="A3" s="440"/>
      <c r="B3" s="441"/>
      <c r="C3" s="441"/>
      <c r="D3" s="441"/>
      <c r="E3" s="441"/>
      <c r="F3" s="441"/>
      <c r="G3" s="441"/>
      <c r="H3" s="441"/>
      <c r="I3" s="441"/>
      <c r="J3" s="441"/>
      <c r="K3" s="442"/>
      <c r="L3" s="301"/>
      <c r="M3" s="301"/>
      <c r="N3" s="301"/>
    </row>
    <row r="4" spans="1:14" ht="15" customHeight="1">
      <c r="A4" s="440"/>
      <c r="B4" s="441"/>
      <c r="C4" s="441"/>
      <c r="D4" s="441"/>
      <c r="E4" s="441"/>
      <c r="F4" s="441"/>
      <c r="G4" s="441"/>
      <c r="H4" s="441"/>
      <c r="I4" s="441"/>
      <c r="J4" s="441"/>
      <c r="K4" s="442"/>
      <c r="L4" s="301"/>
      <c r="M4" s="334" t="s">
        <v>323</v>
      </c>
      <c r="N4" s="314"/>
    </row>
    <row r="5" spans="1:14" ht="15" customHeight="1">
      <c r="A5" s="440"/>
      <c r="B5" s="441"/>
      <c r="C5" s="441"/>
      <c r="D5" s="441"/>
      <c r="E5" s="441"/>
      <c r="F5" s="441"/>
      <c r="G5" s="441"/>
      <c r="H5" s="441"/>
      <c r="I5" s="441"/>
      <c r="J5" s="441"/>
      <c r="K5" s="442"/>
      <c r="L5" s="301"/>
      <c r="M5" s="335" t="s">
        <v>324</v>
      </c>
      <c r="N5" s="314"/>
    </row>
    <row r="6" spans="1:14" ht="15" customHeight="1">
      <c r="A6" s="294" t="s">
        <v>300</v>
      </c>
      <c r="B6" s="443" t="s">
        <v>340</v>
      </c>
      <c r="C6" s="444"/>
      <c r="D6" s="444"/>
      <c r="E6" s="444"/>
      <c r="F6" s="444"/>
      <c r="G6" s="444"/>
      <c r="H6" s="444"/>
      <c r="I6" s="444"/>
      <c r="J6" s="444"/>
      <c r="K6" s="445"/>
      <c r="L6" s="301"/>
      <c r="M6" s="335" t="s">
        <v>325</v>
      </c>
      <c r="N6" s="314"/>
    </row>
    <row r="7" spans="1:14" ht="15" customHeight="1">
      <c r="A7" s="295"/>
      <c r="B7" s="444"/>
      <c r="C7" s="444"/>
      <c r="D7" s="444"/>
      <c r="E7" s="444"/>
      <c r="F7" s="444"/>
      <c r="G7" s="444"/>
      <c r="H7" s="444"/>
      <c r="I7" s="444"/>
      <c r="J7" s="444"/>
      <c r="K7" s="445"/>
      <c r="L7" s="301"/>
      <c r="M7" s="338" t="s">
        <v>326</v>
      </c>
      <c r="N7" s="314"/>
    </row>
    <row r="8" spans="1:14" ht="15" customHeight="1">
      <c r="A8" s="296" t="s">
        <v>301</v>
      </c>
      <c r="B8" s="297" t="s">
        <v>327</v>
      </c>
      <c r="C8" s="297"/>
      <c r="D8" s="297"/>
      <c r="E8" s="297"/>
      <c r="F8" s="297"/>
      <c r="G8" s="297"/>
      <c r="H8" s="297"/>
      <c r="I8" s="297"/>
      <c r="J8" s="297"/>
      <c r="K8" s="298"/>
      <c r="L8" s="300"/>
      <c r="M8" s="336" t="s">
        <v>302</v>
      </c>
      <c r="N8" s="339"/>
    </row>
    <row r="9" spans="1:14" ht="15.75">
      <c r="A9" s="292"/>
      <c r="B9" s="299" t="s">
        <v>303</v>
      </c>
      <c r="C9" s="300"/>
      <c r="D9" s="300"/>
      <c r="E9" s="300"/>
      <c r="F9" s="300"/>
      <c r="G9" s="300"/>
      <c r="H9" s="300"/>
      <c r="I9" s="300"/>
      <c r="J9" s="300"/>
      <c r="L9" s="301"/>
      <c r="M9" s="300"/>
      <c r="N9" s="301"/>
    </row>
    <row r="10" spans="1:14" ht="15.75">
      <c r="A10" s="337" t="s">
        <v>11</v>
      </c>
      <c r="B10" s="341" t="s">
        <v>330</v>
      </c>
      <c r="C10" s="292"/>
      <c r="D10" s="302"/>
      <c r="E10" s="302"/>
      <c r="F10" s="302"/>
      <c r="G10" s="302"/>
      <c r="H10" s="292"/>
      <c r="I10" s="292"/>
      <c r="J10" s="292"/>
      <c r="K10" s="293"/>
      <c r="L10" s="292"/>
      <c r="M10" s="76">
        <f>IF(+'Data Entry Page'!$I$22&lt;&gt;"",+'Data Entry Page'!$I$22,"")</f>
      </c>
      <c r="N10" s="292"/>
    </row>
    <row r="11" spans="1:14" ht="3" customHeight="1">
      <c r="A11" s="303"/>
      <c r="B11" s="342"/>
      <c r="C11" s="305"/>
      <c r="D11" s="305"/>
      <c r="E11" s="305"/>
      <c r="F11" s="305"/>
      <c r="G11" s="305"/>
      <c r="H11" s="292"/>
      <c r="I11" s="292"/>
      <c r="J11" s="292"/>
      <c r="K11" s="293"/>
      <c r="L11" s="306"/>
      <c r="M11" s="307"/>
      <c r="N11" s="292"/>
    </row>
    <row r="12" spans="1:14" ht="15.75">
      <c r="A12" s="337" t="s">
        <v>13</v>
      </c>
      <c r="B12" s="341" t="s">
        <v>333</v>
      </c>
      <c r="C12" s="292"/>
      <c r="D12" s="302"/>
      <c r="E12" s="302"/>
      <c r="F12" s="302"/>
      <c r="G12" s="302"/>
      <c r="H12" s="292"/>
      <c r="I12" s="292"/>
      <c r="J12" s="292"/>
      <c r="K12" s="292"/>
      <c r="L12" s="292"/>
      <c r="M12" s="76">
        <f>IF(+'Informational Data'!$M$54&lt;&gt;"",+'Informational Data'!$M$54,"")</f>
      </c>
      <c r="N12" s="292"/>
    </row>
    <row r="13" spans="1:14" ht="3" customHeight="1">
      <c r="A13" s="303"/>
      <c r="B13" s="342"/>
      <c r="C13" s="305"/>
      <c r="D13" s="305"/>
      <c r="E13" s="305"/>
      <c r="F13" s="305"/>
      <c r="G13" s="305"/>
      <c r="H13" s="292"/>
      <c r="I13" s="292"/>
      <c r="J13" s="292"/>
      <c r="K13" s="293"/>
      <c r="L13" s="306"/>
      <c r="M13" s="307"/>
      <c r="N13" s="292"/>
    </row>
    <row r="14" spans="1:14" ht="15.75">
      <c r="A14" s="303" t="s">
        <v>235</v>
      </c>
      <c r="B14" s="343" t="s">
        <v>334</v>
      </c>
      <c r="C14" s="308"/>
      <c r="D14" s="292"/>
      <c r="E14" s="308"/>
      <c r="F14" s="308"/>
      <c r="G14" s="308"/>
      <c r="H14" s="292"/>
      <c r="I14" s="292"/>
      <c r="J14" s="292"/>
      <c r="K14" s="292"/>
      <c r="L14" s="292"/>
      <c r="M14" s="243">
        <f>IF(AND('Data Entry Page'!$E$52="Yes",'Data Entry Page'!$I$53&lt;1),+'Informational Data'!M$80,IF('Data Entry Page'!$G$28&gt;0,+'Data Entry Page'!$G$28,""))</f>
      </c>
      <c r="N14" s="292"/>
    </row>
    <row r="15" spans="1:14" ht="3" customHeight="1">
      <c r="A15" s="303"/>
      <c r="B15" s="342"/>
      <c r="C15" s="305"/>
      <c r="D15" s="305"/>
      <c r="E15" s="305"/>
      <c r="F15" s="305"/>
      <c r="G15" s="305"/>
      <c r="H15" s="292"/>
      <c r="I15" s="292"/>
      <c r="J15" s="292"/>
      <c r="K15" s="293"/>
      <c r="L15" s="306"/>
      <c r="M15" s="307"/>
      <c r="N15" s="292"/>
    </row>
    <row r="16" spans="1:14" ht="15.75">
      <c r="A16" s="303" t="s">
        <v>14</v>
      </c>
      <c r="B16" s="309" t="s">
        <v>331</v>
      </c>
      <c r="C16" s="292"/>
      <c r="D16" s="292"/>
      <c r="E16" s="292"/>
      <c r="F16" s="292"/>
      <c r="G16" s="292"/>
      <c r="H16" s="292"/>
      <c r="I16" s="292"/>
      <c r="J16" s="292"/>
      <c r="K16" s="292"/>
      <c r="L16" s="292"/>
      <c r="M16" s="244">
        <f>IF(AND('Data Entry Page'!$E$52="Yes",'Data Entry Page'!$I$53=""),+M14,IF('Data Entry Page'!$G$28&gt;0,M14,'Informational Data'!M12))</f>
      </c>
      <c r="N16" s="292"/>
    </row>
    <row r="17" spans="1:14" ht="3" customHeight="1">
      <c r="A17" s="303"/>
      <c r="B17" s="342"/>
      <c r="C17" s="305"/>
      <c r="D17" s="305"/>
      <c r="E17" s="305"/>
      <c r="F17" s="305"/>
      <c r="G17" s="305"/>
      <c r="H17" s="292"/>
      <c r="I17" s="292"/>
      <c r="J17" s="292"/>
      <c r="K17" s="293"/>
      <c r="L17" s="306"/>
      <c r="M17" s="307"/>
      <c r="N17" s="292"/>
    </row>
    <row r="18" spans="1:14" ht="15.75">
      <c r="A18" s="303" t="s">
        <v>15</v>
      </c>
      <c r="B18" s="309" t="s">
        <v>335</v>
      </c>
      <c r="C18" s="292"/>
      <c r="D18" s="292"/>
      <c r="E18" s="292"/>
      <c r="F18" s="310"/>
      <c r="G18" s="311"/>
      <c r="H18" s="292"/>
      <c r="I18" s="292"/>
      <c r="J18" s="292"/>
      <c r="K18" s="292"/>
      <c r="L18" s="292"/>
      <c r="M18" s="76">
        <f>IF(OR('Data Entry Page'!E52&lt;&gt;"Yes",'Data Entry Page'!I53&gt;1),IF('Data Entry Page'!I25&lt;&gt;"",'Data Entry Page'!I25,""),'Informational Data'!M14)</f>
      </c>
      <c r="N18" s="292"/>
    </row>
    <row r="19" spans="1:14" ht="3" customHeight="1">
      <c r="A19" s="303"/>
      <c r="B19" s="342"/>
      <c r="C19" s="305"/>
      <c r="D19" s="305"/>
      <c r="E19" s="305"/>
      <c r="F19" s="305"/>
      <c r="G19" s="305"/>
      <c r="H19" s="292"/>
      <c r="I19" s="292"/>
      <c r="J19" s="292"/>
      <c r="K19" s="293"/>
      <c r="L19" s="306"/>
      <c r="M19" s="307"/>
      <c r="N19" s="292"/>
    </row>
    <row r="20" spans="1:14" ht="15.75">
      <c r="A20" s="303" t="s">
        <v>16</v>
      </c>
      <c r="B20" s="309" t="s">
        <v>332</v>
      </c>
      <c r="C20" s="292"/>
      <c r="D20" s="292"/>
      <c r="E20" s="292"/>
      <c r="F20" s="292"/>
      <c r="G20" s="292"/>
      <c r="H20" s="292"/>
      <c r="I20" s="292"/>
      <c r="J20" s="292"/>
      <c r="K20" s="292"/>
      <c r="L20" s="292"/>
      <c r="M20" s="76">
        <f>IF('Data Entry Page'!$E$77&gt;0,IF(M16&lt;M18,M16,M18),"")</f>
      </c>
      <c r="N20" s="292"/>
    </row>
    <row r="21" spans="1:14" ht="3" customHeight="1">
      <c r="A21" s="303"/>
      <c r="B21" s="304"/>
      <c r="C21" s="305"/>
      <c r="D21" s="305"/>
      <c r="E21" s="305"/>
      <c r="F21" s="305"/>
      <c r="G21" s="305"/>
      <c r="H21" s="292"/>
      <c r="I21" s="292"/>
      <c r="J21" s="292"/>
      <c r="K21" s="293"/>
      <c r="L21" s="306"/>
      <c r="M21" s="307"/>
      <c r="N21" s="292"/>
    </row>
    <row r="22" spans="1:14" ht="3" customHeight="1">
      <c r="A22" s="292"/>
      <c r="B22" s="292"/>
      <c r="C22" s="312"/>
      <c r="D22" s="292"/>
      <c r="E22" s="292"/>
      <c r="F22" s="292"/>
      <c r="G22" s="292"/>
      <c r="H22" s="292"/>
      <c r="I22" s="292"/>
      <c r="J22" s="292"/>
      <c r="K22" s="292"/>
      <c r="L22" s="292"/>
      <c r="M22" s="292"/>
      <c r="N22" s="292"/>
    </row>
    <row r="23" spans="1:14" ht="15.75">
      <c r="A23" s="292"/>
      <c r="B23" s="299" t="s">
        <v>304</v>
      </c>
      <c r="C23" s="292"/>
      <c r="D23" s="292"/>
      <c r="E23" s="292"/>
      <c r="F23" s="292"/>
      <c r="G23" s="292"/>
      <c r="H23" s="292"/>
      <c r="I23" s="292"/>
      <c r="J23" s="292"/>
      <c r="K23" s="293"/>
      <c r="L23" s="292"/>
      <c r="M23" s="292"/>
      <c r="N23" s="292"/>
    </row>
    <row r="24" spans="1:14" ht="15.75">
      <c r="A24" s="313" t="s">
        <v>35</v>
      </c>
      <c r="B24" s="346" t="s">
        <v>341</v>
      </c>
      <c r="C24" s="314"/>
      <c r="D24" s="314"/>
      <c r="E24" s="314"/>
      <c r="F24" s="314"/>
      <c r="G24" s="314"/>
      <c r="H24" s="292"/>
      <c r="I24" s="292"/>
      <c r="J24" s="292"/>
      <c r="K24" s="315"/>
      <c r="L24" s="292"/>
      <c r="M24" s="129">
        <f>IF(OR('Form A'!$L$32&lt;&gt;"",'Form A'!$L$58&lt;&gt;""),IF('Form A'!$L$58=0,0,ROUND(+('Form A'!$L$32-'Form A'!$L$58)/'Form A'!$L$58,6)),"")</f>
      </c>
      <c r="N24" s="292"/>
    </row>
    <row r="25" spans="1:14" ht="3" customHeight="1">
      <c r="A25" s="303"/>
      <c r="B25" s="304"/>
      <c r="C25" s="305"/>
      <c r="D25" s="305"/>
      <c r="E25" s="305"/>
      <c r="F25" s="305"/>
      <c r="G25" s="305"/>
      <c r="H25" s="292"/>
      <c r="I25" s="292"/>
      <c r="J25" s="292"/>
      <c r="K25" s="293"/>
      <c r="L25" s="306"/>
      <c r="M25" s="307"/>
      <c r="N25" s="292"/>
    </row>
    <row r="26" spans="1:14" ht="15.75">
      <c r="A26" s="313" t="s">
        <v>36</v>
      </c>
      <c r="B26" s="347" t="s">
        <v>342</v>
      </c>
      <c r="C26" s="300"/>
      <c r="D26" s="300"/>
      <c r="E26" s="300"/>
      <c r="F26" s="300"/>
      <c r="G26" s="300"/>
      <c r="H26" s="300"/>
      <c r="I26" s="300"/>
      <c r="J26" s="292"/>
      <c r="K26" s="311"/>
      <c r="L26" s="292"/>
      <c r="M26" s="251">
        <f>IF('Data Entry Page'!$I$5=2014,0.015,"Use PY Revision Calculator")</f>
        <v>0.015</v>
      </c>
      <c r="N26" s="292"/>
    </row>
    <row r="27" spans="1:14" ht="3" customHeight="1">
      <c r="A27" s="303"/>
      <c r="B27" s="304"/>
      <c r="C27" s="305"/>
      <c r="D27" s="305"/>
      <c r="E27" s="305"/>
      <c r="F27" s="305"/>
      <c r="G27" s="305"/>
      <c r="H27" s="292"/>
      <c r="I27" s="292"/>
      <c r="J27" s="292"/>
      <c r="K27" s="293"/>
      <c r="L27" s="306"/>
      <c r="M27" s="307"/>
      <c r="N27" s="292"/>
    </row>
    <row r="28" spans="1:14" ht="15.75">
      <c r="A28" s="313" t="s">
        <v>37</v>
      </c>
      <c r="B28" s="348" t="s">
        <v>343</v>
      </c>
      <c r="C28" s="311"/>
      <c r="D28" s="311"/>
      <c r="E28" s="311"/>
      <c r="F28" s="317"/>
      <c r="G28" s="318"/>
      <c r="H28" s="319"/>
      <c r="I28" s="318"/>
      <c r="J28" s="292"/>
      <c r="K28" s="311"/>
      <c r="L28" s="292"/>
      <c r="M28" s="128">
        <f>IF(+'Form A'!$L$58&lt;&gt;"",'Form A'!$L$58,"")</f>
      </c>
      <c r="N28" s="292"/>
    </row>
    <row r="29" spans="1:14" ht="3" customHeight="1">
      <c r="A29" s="303"/>
      <c r="B29" s="304"/>
      <c r="C29" s="305"/>
      <c r="D29" s="305"/>
      <c r="E29" s="305"/>
      <c r="F29" s="305"/>
      <c r="G29" s="305"/>
      <c r="H29" s="292"/>
      <c r="I29" s="292"/>
      <c r="J29" s="292"/>
      <c r="K29" s="293"/>
      <c r="L29" s="306"/>
      <c r="M29" s="307"/>
      <c r="N29" s="292"/>
    </row>
    <row r="30" spans="1:14" ht="15.75">
      <c r="A30" s="313" t="s">
        <v>38</v>
      </c>
      <c r="B30" s="349" t="s">
        <v>344</v>
      </c>
      <c r="C30" s="316"/>
      <c r="D30" s="311"/>
      <c r="E30" s="311"/>
      <c r="F30" s="317"/>
      <c r="G30" s="320"/>
      <c r="H30" s="311"/>
      <c r="I30" s="311"/>
      <c r="J30" s="292"/>
      <c r="K30" s="311"/>
      <c r="L30" s="292"/>
      <c r="M30" s="131">
        <f>+'Informational Data'!$M$10</f>
      </c>
      <c r="N30" s="292"/>
    </row>
    <row r="31" spans="1:14" ht="3" customHeight="1">
      <c r="A31" s="303"/>
      <c r="B31" s="304"/>
      <c r="C31" s="305"/>
      <c r="D31" s="305"/>
      <c r="E31" s="305"/>
      <c r="F31" s="305"/>
      <c r="G31" s="305"/>
      <c r="H31" s="292"/>
      <c r="I31" s="292"/>
      <c r="J31" s="292"/>
      <c r="K31" s="293"/>
      <c r="L31" s="306"/>
      <c r="M31" s="307"/>
      <c r="N31" s="292"/>
    </row>
    <row r="32" spans="1:14" ht="15.75">
      <c r="A32" s="313" t="s">
        <v>39</v>
      </c>
      <c r="B32" s="347" t="s">
        <v>328</v>
      </c>
      <c r="C32" s="300"/>
      <c r="D32" s="300"/>
      <c r="E32" s="300"/>
      <c r="F32" s="300"/>
      <c r="G32" s="300"/>
      <c r="H32" s="300"/>
      <c r="I32" s="300"/>
      <c r="J32" s="292"/>
      <c r="K32" s="311"/>
      <c r="L32" s="292"/>
      <c r="N32" s="292"/>
    </row>
    <row r="33" spans="1:14" ht="15.75">
      <c r="A33" s="313"/>
      <c r="B33" s="350" t="s">
        <v>329</v>
      </c>
      <c r="C33" s="300"/>
      <c r="D33" s="300"/>
      <c r="E33" s="300"/>
      <c r="F33" s="300"/>
      <c r="G33" s="300"/>
      <c r="H33" s="300"/>
      <c r="I33" s="300"/>
      <c r="J33" s="292"/>
      <c r="K33" s="311"/>
      <c r="L33" s="292"/>
      <c r="M33" s="128">
        <f>IF(OR($M$28&lt;&gt;"",$M$30&lt;&gt;""),ROUND(+$M$28*$M$30/100,0),"")</f>
      </c>
      <c r="N33" s="292"/>
    </row>
    <row r="34" spans="1:14" ht="3" customHeight="1">
      <c r="A34" s="303"/>
      <c r="B34" s="304"/>
      <c r="C34" s="305"/>
      <c r="D34" s="305"/>
      <c r="E34" s="305"/>
      <c r="F34" s="305"/>
      <c r="G34" s="305"/>
      <c r="H34" s="292"/>
      <c r="I34" s="292"/>
      <c r="J34" s="292"/>
      <c r="K34" s="293"/>
      <c r="L34" s="306"/>
      <c r="M34" s="307"/>
      <c r="N34" s="292"/>
    </row>
    <row r="35" spans="1:14" ht="15.75">
      <c r="A35" s="313" t="s">
        <v>40</v>
      </c>
      <c r="B35" s="343" t="s">
        <v>336</v>
      </c>
      <c r="C35" s="305"/>
      <c r="D35" s="305"/>
      <c r="E35" s="305"/>
      <c r="F35" s="305"/>
      <c r="G35" s="305"/>
      <c r="H35" s="292"/>
      <c r="I35" s="292"/>
      <c r="J35" s="292"/>
      <c r="K35" s="293"/>
      <c r="L35" s="306"/>
      <c r="M35" s="128">
        <f>IF('Data Entry Page'!$I$44&lt;&gt;"",IF('Data Entry Page'!$I$44&gt;0,'Data Entry Page'!$I$44,0),"")</f>
      </c>
      <c r="N35" s="292"/>
    </row>
    <row r="36" spans="1:14" ht="3" customHeight="1">
      <c r="A36" s="303"/>
      <c r="B36" s="304"/>
      <c r="C36" s="305"/>
      <c r="D36" s="305"/>
      <c r="E36" s="305"/>
      <c r="F36" s="305"/>
      <c r="G36" s="305"/>
      <c r="H36" s="292"/>
      <c r="I36" s="292"/>
      <c r="J36" s="292"/>
      <c r="K36" s="293"/>
      <c r="L36" s="306"/>
      <c r="M36" s="307"/>
      <c r="N36" s="292"/>
    </row>
    <row r="37" spans="1:14" ht="15.75">
      <c r="A37" s="313" t="s">
        <v>41</v>
      </c>
      <c r="B37" s="342" t="s">
        <v>337</v>
      </c>
      <c r="C37" s="305"/>
      <c r="D37" s="305"/>
      <c r="E37" s="305"/>
      <c r="F37" s="305"/>
      <c r="G37" s="305"/>
      <c r="H37" s="292"/>
      <c r="I37" s="292"/>
      <c r="J37" s="292"/>
      <c r="K37" s="293"/>
      <c r="L37" s="306"/>
      <c r="M37" s="128">
        <f>IF(OR($M$33&lt;&gt;"",$M$35&lt;&gt;""),+$M$33+$M$35,"")</f>
      </c>
      <c r="N37" s="292"/>
    </row>
    <row r="38" spans="1:14" ht="3" customHeight="1">
      <c r="A38" s="303"/>
      <c r="B38" s="304"/>
      <c r="C38" s="305"/>
      <c r="D38" s="305"/>
      <c r="E38" s="305"/>
      <c r="F38" s="305"/>
      <c r="G38" s="305"/>
      <c r="H38" s="292"/>
      <c r="I38" s="292"/>
      <c r="J38" s="292"/>
      <c r="K38" s="293"/>
      <c r="L38" s="306"/>
      <c r="M38" s="307"/>
      <c r="N38" s="292"/>
    </row>
    <row r="39" spans="1:14" ht="15.75">
      <c r="A39" s="313" t="s">
        <v>42</v>
      </c>
      <c r="B39" s="348" t="s">
        <v>60</v>
      </c>
      <c r="C39" s="311"/>
      <c r="D39" s="311"/>
      <c r="E39" s="311"/>
      <c r="F39" s="317"/>
      <c r="G39" s="318"/>
      <c r="H39" s="319"/>
      <c r="I39" s="319"/>
      <c r="J39" s="292"/>
      <c r="K39" s="311"/>
      <c r="L39" s="292"/>
      <c r="M39" s="311"/>
      <c r="N39" s="292"/>
    </row>
    <row r="40" spans="1:14" ht="15.75">
      <c r="A40" s="321"/>
      <c r="B40" s="431" t="s">
        <v>305</v>
      </c>
      <c r="C40" s="432"/>
      <c r="D40" s="432"/>
      <c r="E40" s="432"/>
      <c r="F40" s="432"/>
      <c r="G40" s="432"/>
      <c r="H40" s="432"/>
      <c r="I40" s="432"/>
      <c r="J40" s="433"/>
      <c r="K40" s="433"/>
      <c r="L40" s="292"/>
      <c r="M40" s="311"/>
      <c r="N40" s="292"/>
    </row>
    <row r="41" spans="1:14" ht="15.75">
      <c r="A41" s="313"/>
      <c r="B41" s="434" t="s">
        <v>306</v>
      </c>
      <c r="C41" s="432"/>
      <c r="D41" s="432"/>
      <c r="E41" s="432"/>
      <c r="F41" s="432"/>
      <c r="G41" s="432"/>
      <c r="H41" s="432"/>
      <c r="I41" s="432"/>
      <c r="J41" s="433"/>
      <c r="K41" s="433"/>
      <c r="L41" s="292"/>
      <c r="M41" s="132">
        <f>IF(M24&lt;&gt;"",IF(M24&lt;0,0,IF(AND(M24&gt;0.05,M26&gt;0.05),0.05,IF(M24&lt;M26,M24,M26))),"")</f>
      </c>
      <c r="N41" s="292"/>
    </row>
    <row r="42" spans="1:14" ht="3" customHeight="1">
      <c r="A42" s="303"/>
      <c r="B42" s="304"/>
      <c r="C42" s="305"/>
      <c r="D42" s="305"/>
      <c r="E42" s="305"/>
      <c r="F42" s="305"/>
      <c r="G42" s="305"/>
      <c r="H42" s="292"/>
      <c r="I42" s="292"/>
      <c r="J42" s="292"/>
      <c r="K42" s="293"/>
      <c r="L42" s="306"/>
      <c r="M42" s="307"/>
      <c r="N42" s="292"/>
    </row>
    <row r="43" spans="1:14" ht="15.75">
      <c r="A43" s="313" t="s">
        <v>43</v>
      </c>
      <c r="B43" s="347" t="s">
        <v>345</v>
      </c>
      <c r="C43" s="344"/>
      <c r="D43" s="344"/>
      <c r="E43" s="344"/>
      <c r="F43" s="344"/>
      <c r="G43" s="344"/>
      <c r="H43" s="344"/>
      <c r="I43" s="344"/>
      <c r="J43" s="312"/>
      <c r="K43" s="329"/>
      <c r="L43" s="292"/>
      <c r="M43" s="133">
        <f>IF(OR(M37&lt;&gt;"",M41&lt;&gt;""),ROUND(M37*M41,0),"")</f>
      </c>
      <c r="N43" s="292"/>
    </row>
    <row r="44" spans="1:14" ht="3" customHeight="1">
      <c r="A44" s="303"/>
      <c r="B44" s="304"/>
      <c r="C44" s="304"/>
      <c r="D44" s="304"/>
      <c r="E44" s="304"/>
      <c r="F44" s="304"/>
      <c r="G44" s="304"/>
      <c r="H44" s="312"/>
      <c r="I44" s="312"/>
      <c r="J44" s="312"/>
      <c r="K44" s="351"/>
      <c r="L44" s="306"/>
      <c r="M44" s="307"/>
      <c r="N44" s="292"/>
    </row>
    <row r="45" spans="1:14" ht="15.75">
      <c r="A45" s="313" t="s">
        <v>44</v>
      </c>
      <c r="B45" s="348" t="s">
        <v>346</v>
      </c>
      <c r="C45" s="329"/>
      <c r="D45" s="329"/>
      <c r="E45" s="329"/>
      <c r="F45" s="352"/>
      <c r="G45" s="353"/>
      <c r="H45" s="354"/>
      <c r="I45" s="354"/>
      <c r="J45" s="312"/>
      <c r="K45" s="329"/>
      <c r="L45" s="292"/>
      <c r="M45" s="133">
        <f>IF(OR(M37&lt;&gt;"",M43&lt;&gt;""),+M37+M43,"")</f>
      </c>
      <c r="N45" s="292"/>
    </row>
    <row r="46" spans="1:14" ht="3" customHeight="1">
      <c r="A46" s="303"/>
      <c r="B46" s="304"/>
      <c r="C46" s="304"/>
      <c r="D46" s="304"/>
      <c r="E46" s="304"/>
      <c r="F46" s="304"/>
      <c r="G46" s="304"/>
      <c r="H46" s="312"/>
      <c r="I46" s="312"/>
      <c r="J46" s="312"/>
      <c r="K46" s="351"/>
      <c r="L46" s="306"/>
      <c r="M46" s="307"/>
      <c r="N46" s="292"/>
    </row>
    <row r="47" spans="1:14" ht="15.75">
      <c r="A47" s="340" t="s">
        <v>45</v>
      </c>
      <c r="B47" s="342" t="s">
        <v>338</v>
      </c>
      <c r="C47" s="304"/>
      <c r="D47" s="304"/>
      <c r="E47" s="304"/>
      <c r="F47" s="304"/>
      <c r="G47" s="304"/>
      <c r="H47" s="312"/>
      <c r="I47" s="312"/>
      <c r="J47" s="312"/>
      <c r="K47" s="351"/>
      <c r="L47" s="306"/>
      <c r="M47" s="128">
        <f>IF('Data Entry Page'!$I$46&lt;&gt;"",IF('Data Entry Page'!$I$46&gt;0,'Data Entry Page'!$I$46,0),"")</f>
      </c>
      <c r="N47" s="292"/>
    </row>
    <row r="48" spans="1:14" ht="3" customHeight="1">
      <c r="A48" s="303"/>
      <c r="B48" s="304"/>
      <c r="C48" s="304"/>
      <c r="D48" s="304"/>
      <c r="E48" s="304"/>
      <c r="F48" s="304"/>
      <c r="G48" s="304"/>
      <c r="H48" s="312"/>
      <c r="I48" s="312"/>
      <c r="J48" s="312"/>
      <c r="K48" s="351"/>
      <c r="L48" s="306"/>
      <c r="M48" s="307"/>
      <c r="N48" s="292"/>
    </row>
    <row r="49" spans="1:14" ht="15.75">
      <c r="A49" s="340" t="s">
        <v>46</v>
      </c>
      <c r="B49" s="342" t="s">
        <v>339</v>
      </c>
      <c r="C49" s="304"/>
      <c r="D49" s="304"/>
      <c r="E49" s="304"/>
      <c r="F49" s="304"/>
      <c r="G49" s="304"/>
      <c r="H49" s="312"/>
      <c r="I49" s="312"/>
      <c r="J49" s="312"/>
      <c r="K49" s="351"/>
      <c r="L49" s="306"/>
      <c r="M49" s="128">
        <f>IF(OR(M45&lt;&gt;"",M47&lt;&gt;""),+M45-M47,"")</f>
      </c>
      <c r="N49" s="292"/>
    </row>
    <row r="50" spans="1:14" ht="3" customHeight="1">
      <c r="A50" s="303"/>
      <c r="B50" s="304"/>
      <c r="C50" s="304"/>
      <c r="D50" s="304"/>
      <c r="E50" s="304"/>
      <c r="F50" s="304"/>
      <c r="G50" s="304"/>
      <c r="H50" s="312"/>
      <c r="I50" s="312"/>
      <c r="J50" s="312"/>
      <c r="K50" s="351"/>
      <c r="L50" s="306"/>
      <c r="M50" s="307"/>
      <c r="N50" s="292"/>
    </row>
    <row r="51" spans="1:14" ht="15.75">
      <c r="A51" s="345" t="s">
        <v>47</v>
      </c>
      <c r="B51" s="348" t="s">
        <v>347</v>
      </c>
      <c r="C51" s="329"/>
      <c r="D51" s="329"/>
      <c r="E51" s="329"/>
      <c r="F51" s="352"/>
      <c r="G51" s="355"/>
      <c r="H51" s="329"/>
      <c r="I51" s="329"/>
      <c r="J51" s="312"/>
      <c r="K51" s="329"/>
      <c r="L51" s="292"/>
      <c r="M51" s="128">
        <f>+'Form A'!$L$32</f>
      </c>
      <c r="N51" s="292"/>
    </row>
    <row r="52" spans="1:14" ht="3" customHeight="1">
      <c r="A52" s="303"/>
      <c r="B52" s="304"/>
      <c r="C52" s="304"/>
      <c r="D52" s="304"/>
      <c r="E52" s="304"/>
      <c r="F52" s="304"/>
      <c r="G52" s="304"/>
      <c r="H52" s="312"/>
      <c r="I52" s="312"/>
      <c r="J52" s="312"/>
      <c r="K52" s="351"/>
      <c r="L52" s="306"/>
      <c r="M52" s="307"/>
      <c r="N52" s="292"/>
    </row>
    <row r="53" spans="1:14" ht="15.75">
      <c r="A53" s="345" t="s">
        <v>48</v>
      </c>
      <c r="B53" s="435" t="s">
        <v>357</v>
      </c>
      <c r="C53" s="436"/>
      <c r="D53" s="436"/>
      <c r="E53" s="436"/>
      <c r="F53" s="436"/>
      <c r="G53" s="436"/>
      <c r="H53" s="436"/>
      <c r="I53" s="436"/>
      <c r="J53" s="436"/>
      <c r="K53" s="436"/>
      <c r="L53" s="292"/>
      <c r="M53" s="311"/>
      <c r="N53" s="292"/>
    </row>
    <row r="54" spans="1:14" ht="15.75">
      <c r="A54" s="313"/>
      <c r="B54" s="436"/>
      <c r="C54" s="436"/>
      <c r="D54" s="436"/>
      <c r="E54" s="436"/>
      <c r="F54" s="436"/>
      <c r="G54" s="436"/>
      <c r="H54" s="436"/>
      <c r="I54" s="436"/>
      <c r="J54" s="436"/>
      <c r="K54" s="436"/>
      <c r="L54" s="292"/>
      <c r="M54" s="131">
        <f>IF(OR(M49&lt;&gt;"",M51&lt;&gt;""),IF(M51&gt;0,ROUND(M49/M51*100,4),0),"")</f>
      </c>
      <c r="N54" s="292"/>
    </row>
    <row r="55" spans="1:14" ht="3" customHeight="1">
      <c r="A55" s="313"/>
      <c r="B55" s="322"/>
      <c r="C55" s="322"/>
      <c r="D55" s="322"/>
      <c r="E55" s="322"/>
      <c r="F55" s="322"/>
      <c r="G55" s="322"/>
      <c r="H55" s="322"/>
      <c r="I55" s="322"/>
      <c r="J55" s="322"/>
      <c r="K55" s="322"/>
      <c r="L55" s="292"/>
      <c r="M55" s="323"/>
      <c r="N55" s="292"/>
    </row>
    <row r="56" spans="1:14" ht="3" customHeight="1">
      <c r="A56" s="321"/>
      <c r="B56" s="324"/>
      <c r="C56" s="325"/>
      <c r="D56" s="325"/>
      <c r="E56" s="325"/>
      <c r="F56" s="317"/>
      <c r="G56" s="320"/>
      <c r="H56" s="311"/>
      <c r="I56" s="311"/>
      <c r="J56" s="292"/>
      <c r="K56" s="311"/>
      <c r="L56" s="292"/>
      <c r="M56" s="311"/>
      <c r="N56" s="292"/>
    </row>
    <row r="57" spans="1:14" ht="15.75">
      <c r="A57" s="321"/>
      <c r="B57" s="299" t="s">
        <v>307</v>
      </c>
      <c r="C57" s="325"/>
      <c r="D57" s="325"/>
      <c r="E57" s="325"/>
      <c r="F57" s="317"/>
      <c r="G57" s="318"/>
      <c r="H57" s="319"/>
      <c r="I57" s="318"/>
      <c r="J57" s="292"/>
      <c r="K57" s="311"/>
      <c r="L57" s="292"/>
      <c r="M57" s="292"/>
      <c r="N57" s="292"/>
    </row>
    <row r="58" spans="1:14" ht="15.75">
      <c r="A58" s="326" t="s">
        <v>32</v>
      </c>
      <c r="B58" s="348" t="s">
        <v>308</v>
      </c>
      <c r="C58" s="311"/>
      <c r="D58" s="311"/>
      <c r="E58" s="311"/>
      <c r="F58" s="311"/>
      <c r="G58" s="311"/>
      <c r="H58" s="311"/>
      <c r="I58" s="311"/>
      <c r="J58" s="311"/>
      <c r="K58" s="311"/>
      <c r="L58" s="292"/>
      <c r="M58" s="292"/>
      <c r="N58" s="292"/>
    </row>
    <row r="59" spans="1:14" ht="15.75">
      <c r="A59" s="313"/>
      <c r="B59" s="329" t="s">
        <v>309</v>
      </c>
      <c r="C59" s="311"/>
      <c r="D59" s="311"/>
      <c r="E59" s="311"/>
      <c r="F59" s="311"/>
      <c r="G59" s="311"/>
      <c r="H59" s="311"/>
      <c r="I59" s="311"/>
      <c r="J59" s="311"/>
      <c r="K59" s="293"/>
      <c r="L59" s="292"/>
      <c r="M59" s="248">
        <f>IF('Form B'!$K$12&lt;&gt;"",IF(OR('Data Entry Page'!$E$52="No",'Data Entry Page'!$I$53&gt;0),0,+'Informational Data'!M10),"")</f>
      </c>
      <c r="N59" s="292"/>
    </row>
    <row r="60" spans="1:14" ht="3" customHeight="1">
      <c r="A60" s="303"/>
      <c r="B60" s="304"/>
      <c r="C60" s="305"/>
      <c r="D60" s="305"/>
      <c r="E60" s="305"/>
      <c r="F60" s="305"/>
      <c r="G60" s="305"/>
      <c r="H60" s="292"/>
      <c r="I60" s="292"/>
      <c r="J60" s="292"/>
      <c r="K60" s="293"/>
      <c r="L60" s="306"/>
      <c r="M60" s="307"/>
      <c r="N60" s="292"/>
    </row>
    <row r="61" spans="1:14" ht="15.75">
      <c r="A61" s="326" t="s">
        <v>33</v>
      </c>
      <c r="B61" s="348" t="s">
        <v>310</v>
      </c>
      <c r="C61" s="311"/>
      <c r="D61" s="311"/>
      <c r="E61" s="311"/>
      <c r="F61" s="311"/>
      <c r="G61" s="311"/>
      <c r="H61" s="311"/>
      <c r="I61" s="311"/>
      <c r="J61" s="311"/>
      <c r="K61" s="293"/>
      <c r="L61" s="292"/>
      <c r="M61" s="311"/>
      <c r="N61" s="292"/>
    </row>
    <row r="62" spans="1:14" ht="15.75">
      <c r="A62" s="313"/>
      <c r="B62" s="329" t="s">
        <v>349</v>
      </c>
      <c r="C62" s="311"/>
      <c r="D62" s="311"/>
      <c r="E62" s="311"/>
      <c r="F62" s="311"/>
      <c r="G62" s="311"/>
      <c r="H62" s="311"/>
      <c r="I62" s="311"/>
      <c r="J62" s="311"/>
      <c r="K62" s="293"/>
      <c r="L62" s="292"/>
      <c r="M62" s="248">
        <f>IF('Form B'!K12&lt;&gt;"",IF('Form B'!$I57&lt;&gt;"",+'Form B'!$I57+M59,IF('Form B'!$I60&lt;&gt;"",+'Form B'!$I60,"")),"")</f>
      </c>
      <c r="N62" s="292"/>
    </row>
    <row r="63" spans="1:14" ht="3" customHeight="1">
      <c r="A63" s="303"/>
      <c r="B63" s="304"/>
      <c r="C63" s="305"/>
      <c r="D63" s="305"/>
      <c r="E63" s="305"/>
      <c r="F63" s="305"/>
      <c r="G63" s="305"/>
      <c r="H63" s="292"/>
      <c r="I63" s="292"/>
      <c r="J63" s="292"/>
      <c r="K63" s="293"/>
      <c r="L63" s="306"/>
      <c r="M63" s="307"/>
      <c r="N63" s="292"/>
    </row>
    <row r="64" spans="1:14" ht="15.75">
      <c r="A64" s="326" t="s">
        <v>35</v>
      </c>
      <c r="B64" s="348" t="s">
        <v>343</v>
      </c>
      <c r="C64" s="311"/>
      <c r="D64" s="311"/>
      <c r="E64" s="311"/>
      <c r="F64" s="311"/>
      <c r="G64" s="311"/>
      <c r="H64" s="311"/>
      <c r="I64" s="311"/>
      <c r="J64" s="311"/>
      <c r="K64" s="293"/>
      <c r="L64" s="292"/>
      <c r="M64" s="228">
        <f>IF('Form B'!K12&lt;&gt;"",+'Form A'!L58,"")</f>
      </c>
      <c r="N64" s="292"/>
    </row>
    <row r="65" spans="1:14" ht="3" customHeight="1">
      <c r="A65" s="303"/>
      <c r="B65" s="304"/>
      <c r="C65" s="305"/>
      <c r="D65" s="305"/>
      <c r="E65" s="305"/>
      <c r="F65" s="305"/>
      <c r="G65" s="305"/>
      <c r="H65" s="292"/>
      <c r="I65" s="292"/>
      <c r="J65" s="292"/>
      <c r="K65" s="293"/>
      <c r="L65" s="306"/>
      <c r="M65" s="307"/>
      <c r="N65" s="292"/>
    </row>
    <row r="66" spans="1:14" ht="15.75">
      <c r="A66" s="326" t="s">
        <v>36</v>
      </c>
      <c r="B66" s="347" t="s">
        <v>350</v>
      </c>
      <c r="C66" s="315"/>
      <c r="D66" s="315"/>
      <c r="E66" s="315"/>
      <c r="F66" s="315"/>
      <c r="G66" s="315"/>
      <c r="H66" s="315"/>
      <c r="I66" s="311"/>
      <c r="J66" s="311"/>
      <c r="K66" s="293"/>
      <c r="L66" s="292"/>
      <c r="M66" s="228">
        <f>IF(OR(M62&lt;&gt;"",M64&lt;&gt;""),ROUND(M62*M64/100,0),"")</f>
      </c>
      <c r="N66" s="292"/>
    </row>
    <row r="67" spans="1:14" ht="3" customHeight="1">
      <c r="A67" s="303"/>
      <c r="B67" s="304"/>
      <c r="C67" s="305"/>
      <c r="D67" s="305"/>
      <c r="E67" s="305"/>
      <c r="F67" s="305"/>
      <c r="G67" s="305"/>
      <c r="H67" s="292"/>
      <c r="I67" s="292"/>
      <c r="J67" s="292"/>
      <c r="K67" s="293"/>
      <c r="L67" s="306"/>
      <c r="M67" s="307"/>
      <c r="N67" s="292"/>
    </row>
    <row r="68" spans="1:14" ht="15.75">
      <c r="A68" s="326" t="s">
        <v>37</v>
      </c>
      <c r="B68" s="329" t="s">
        <v>348</v>
      </c>
      <c r="C68" s="311"/>
      <c r="D68" s="311"/>
      <c r="E68" s="311"/>
      <c r="F68" s="311"/>
      <c r="G68" s="311"/>
      <c r="H68" s="311"/>
      <c r="I68" s="311"/>
      <c r="J68" s="311"/>
      <c r="K68" s="293"/>
      <c r="L68" s="292"/>
      <c r="M68" s="251">
        <f>IF('Data Entry Page'!$I$5=2014,0.015,"Use PY Revision Calculator")</f>
        <v>0.015</v>
      </c>
      <c r="N68" s="292"/>
    </row>
    <row r="69" spans="1:14" ht="3" customHeight="1">
      <c r="A69" s="303"/>
      <c r="B69" s="304"/>
      <c r="C69" s="305"/>
      <c r="D69" s="305"/>
      <c r="E69" s="305"/>
      <c r="F69" s="305"/>
      <c r="G69" s="305"/>
      <c r="H69" s="292"/>
      <c r="I69" s="292"/>
      <c r="J69" s="292"/>
      <c r="K69" s="293"/>
      <c r="L69" s="306"/>
      <c r="M69" s="307"/>
      <c r="N69" s="292"/>
    </row>
    <row r="70" spans="1:14" ht="15.75">
      <c r="A70" s="326" t="s">
        <v>38</v>
      </c>
      <c r="B70" s="348" t="s">
        <v>351</v>
      </c>
      <c r="C70" s="311"/>
      <c r="D70" s="311"/>
      <c r="E70" s="311"/>
      <c r="F70" s="311"/>
      <c r="G70" s="311"/>
      <c r="H70" s="311"/>
      <c r="I70" s="311"/>
      <c r="J70" s="311"/>
      <c r="K70" s="293"/>
      <c r="L70" s="292"/>
      <c r="M70" s="252">
        <f>IF(AND(M66&lt;&gt;"",M68&lt;&gt;""),ROUND(M66*M68,0),"")</f>
      </c>
      <c r="N70" s="292"/>
    </row>
    <row r="71" spans="1:14" ht="3" customHeight="1">
      <c r="A71" s="303"/>
      <c r="B71" s="304"/>
      <c r="C71" s="305"/>
      <c r="D71" s="305"/>
      <c r="E71" s="305"/>
      <c r="F71" s="305"/>
      <c r="G71" s="305"/>
      <c r="H71" s="292"/>
      <c r="I71" s="292"/>
      <c r="J71" s="292"/>
      <c r="K71" s="293"/>
      <c r="L71" s="306"/>
      <c r="M71" s="307"/>
      <c r="N71" s="292"/>
    </row>
    <row r="72" spans="1:14" ht="15.75">
      <c r="A72" s="326" t="s">
        <v>39</v>
      </c>
      <c r="B72" s="348" t="s">
        <v>311</v>
      </c>
      <c r="C72" s="311"/>
      <c r="D72" s="311"/>
      <c r="E72" s="311"/>
      <c r="F72" s="311"/>
      <c r="G72" s="311"/>
      <c r="H72" s="311"/>
      <c r="I72" s="311"/>
      <c r="J72" s="311"/>
      <c r="K72" s="293"/>
      <c r="L72" s="292"/>
      <c r="M72" s="311"/>
      <c r="N72" s="292"/>
    </row>
    <row r="73" spans="1:14" ht="15.75">
      <c r="A73" s="326"/>
      <c r="B73" s="328" t="s">
        <v>352</v>
      </c>
      <c r="C73" s="311"/>
      <c r="D73" s="311"/>
      <c r="E73" s="311"/>
      <c r="F73" s="311"/>
      <c r="G73" s="311"/>
      <c r="H73" s="311"/>
      <c r="I73" s="311"/>
      <c r="J73" s="311"/>
      <c r="K73" s="293"/>
      <c r="L73" s="292"/>
      <c r="M73" s="228">
        <f>IF(OR(M66&lt;&gt;"",M70&lt;&gt;""),+M66+M70,"")</f>
      </c>
      <c r="N73" s="292"/>
    </row>
    <row r="74" spans="1:14" ht="3" customHeight="1">
      <c r="A74" s="303"/>
      <c r="B74" s="304"/>
      <c r="C74" s="305"/>
      <c r="D74" s="305"/>
      <c r="E74" s="305"/>
      <c r="F74" s="305"/>
      <c r="G74" s="305"/>
      <c r="H74" s="292"/>
      <c r="I74" s="292"/>
      <c r="J74" s="292"/>
      <c r="K74" s="293"/>
      <c r="L74" s="306"/>
      <c r="M74" s="307"/>
      <c r="N74" s="292"/>
    </row>
    <row r="75" spans="1:14" ht="15.75">
      <c r="A75" s="326" t="s">
        <v>40</v>
      </c>
      <c r="B75" s="348" t="s">
        <v>347</v>
      </c>
      <c r="C75" s="311"/>
      <c r="D75" s="311"/>
      <c r="E75" s="311"/>
      <c r="F75" s="311"/>
      <c r="G75" s="317"/>
      <c r="H75" s="320"/>
      <c r="I75" s="311"/>
      <c r="J75" s="311"/>
      <c r="K75" s="293"/>
      <c r="L75" s="292"/>
      <c r="M75" s="228">
        <f>IF('Form B'!K12&lt;&gt;"",+'Form A'!L32,"")</f>
      </c>
      <c r="N75" s="292"/>
    </row>
    <row r="76" spans="1:14" ht="3" customHeight="1">
      <c r="A76" s="303"/>
      <c r="B76" s="304"/>
      <c r="C76" s="305"/>
      <c r="D76" s="305"/>
      <c r="E76" s="305"/>
      <c r="F76" s="305"/>
      <c r="G76" s="305"/>
      <c r="H76" s="292"/>
      <c r="I76" s="292"/>
      <c r="J76" s="292"/>
      <c r="K76" s="293"/>
      <c r="L76" s="306"/>
      <c r="M76" s="307"/>
      <c r="N76" s="292"/>
    </row>
    <row r="77" spans="1:14" ht="15.75">
      <c r="A77" s="326" t="s">
        <v>41</v>
      </c>
      <c r="B77" s="356" t="s">
        <v>358</v>
      </c>
      <c r="C77" s="311"/>
      <c r="D77" s="311"/>
      <c r="E77" s="311"/>
      <c r="F77" s="311"/>
      <c r="G77" s="311"/>
      <c r="H77" s="311"/>
      <c r="I77" s="311"/>
      <c r="J77" s="311"/>
      <c r="K77" s="293"/>
      <c r="L77" s="292"/>
      <c r="M77" s="248">
        <f>IF('Form B'!$K$12&lt;&gt;"",IF(M75&lt;&gt;0,ROUND(+M73/M75*100,4),0),"")</f>
      </c>
      <c r="N77" s="292"/>
    </row>
    <row r="78" spans="1:14" ht="3" customHeight="1">
      <c r="A78" s="303"/>
      <c r="B78" s="304"/>
      <c r="C78" s="305"/>
      <c r="D78" s="305"/>
      <c r="E78" s="305"/>
      <c r="F78" s="305"/>
      <c r="G78" s="305"/>
      <c r="H78" s="292"/>
      <c r="I78" s="292"/>
      <c r="J78" s="292"/>
      <c r="K78" s="293"/>
      <c r="L78" s="306"/>
      <c r="M78" s="307"/>
      <c r="N78" s="292"/>
    </row>
    <row r="79" spans="1:14" ht="15.75">
      <c r="A79" s="326" t="s">
        <v>42</v>
      </c>
      <c r="B79" s="348" t="s">
        <v>312</v>
      </c>
      <c r="C79" s="311"/>
      <c r="D79" s="311"/>
      <c r="E79" s="311"/>
      <c r="F79" s="311"/>
      <c r="G79" s="311"/>
      <c r="H79" s="311"/>
      <c r="I79" s="311"/>
      <c r="J79" s="311"/>
      <c r="K79" s="293"/>
      <c r="L79" s="292"/>
      <c r="M79" s="327"/>
      <c r="N79" s="292"/>
    </row>
    <row r="80" spans="1:14" ht="15.75">
      <c r="A80" s="326"/>
      <c r="B80" s="328" t="s">
        <v>353</v>
      </c>
      <c r="C80" s="329"/>
      <c r="D80" s="329"/>
      <c r="E80" s="329"/>
      <c r="F80" s="329"/>
      <c r="G80" s="329"/>
      <c r="H80" s="329"/>
      <c r="I80" s="329"/>
      <c r="J80" s="311"/>
      <c r="K80" s="293"/>
      <c r="L80" s="292"/>
      <c r="M80" s="253">
        <f>IF(M62&gt;M77,M62,M77)</f>
      </c>
      <c r="N80" s="292"/>
    </row>
    <row r="81" spans="1:14" ht="3" customHeight="1">
      <c r="A81" s="303"/>
      <c r="B81" s="304"/>
      <c r="C81" s="305"/>
      <c r="D81" s="305"/>
      <c r="E81" s="305"/>
      <c r="F81" s="305"/>
      <c r="G81" s="305"/>
      <c r="H81" s="292"/>
      <c r="I81" s="292"/>
      <c r="J81" s="292"/>
      <c r="K81" s="293"/>
      <c r="L81" s="306"/>
      <c r="M81" s="307"/>
      <c r="N81" s="292"/>
    </row>
    <row r="82" spans="1:14" ht="3" customHeight="1">
      <c r="A82" s="330"/>
      <c r="B82" s="311"/>
      <c r="C82" s="311"/>
      <c r="D82" s="311"/>
      <c r="E82" s="311"/>
      <c r="F82" s="311"/>
      <c r="G82" s="311"/>
      <c r="H82" s="311"/>
      <c r="I82" s="311"/>
      <c r="J82" s="311"/>
      <c r="K82" s="311"/>
      <c r="L82" s="292"/>
      <c r="M82" s="292"/>
      <c r="N82" s="292"/>
    </row>
  </sheetData>
  <sheetProtection password="A999" sheet="1"/>
  <mergeCells count="5">
    <mergeCell ref="B40:K40"/>
    <mergeCell ref="B41:K41"/>
    <mergeCell ref="B53:K54"/>
    <mergeCell ref="A2:K5"/>
    <mergeCell ref="B6:K7"/>
  </mergeCells>
  <printOptions/>
  <pageMargins left="0" right="0" top="0.2" bottom="0.2" header="0" footer="0"/>
  <pageSetup orientation="portrait" scale="90" r:id="rId1"/>
  <headerFooter>
    <oddFooter>&amp;L&amp;"Times New Roman,Bold"&amp;11(Form Revised 07-2015)&amp;C&amp;"Times New Roman,Bold"&amp;11Informal Tax Rate Calculator File
Revised Prior Year Information Tax Rate Data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Becky Webb</dc:creator>
  <cp:keywords/>
  <dc:description/>
  <cp:lastModifiedBy>Becky Webb</cp:lastModifiedBy>
  <cp:lastPrinted>2015-07-10T23:59:19Z</cp:lastPrinted>
  <dcterms:created xsi:type="dcterms:W3CDTF">2003-03-17T16:23:27Z</dcterms:created>
  <dcterms:modified xsi:type="dcterms:W3CDTF">2015-07-10T23:59:33Z</dcterms:modified>
  <cp:category/>
  <cp:version/>
  <cp:contentType/>
  <cp:contentStatus/>
</cp:coreProperties>
</file>