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30" windowWidth="19110" windowHeight="10305" tabRatio="792" activeTab="0"/>
  </bookViews>
  <sheets>
    <sheet name="Data Entry Page" sheetId="1" r:id="rId1"/>
    <sheet name="Summary Page" sheetId="2" r:id="rId2"/>
    <sheet name="Form A" sheetId="3" r:id="rId3"/>
    <sheet name="Form B" sheetId="4" r:id="rId4"/>
    <sheet name="Form C" sheetId="5" r:id="rId5"/>
    <sheet name="Informational Summary Page" sheetId="6" r:id="rId6"/>
    <sheet name="Informational Form A" sheetId="7" r:id="rId7"/>
    <sheet name="Informational Form B" sheetId="8" r:id="rId8"/>
  </sheets>
  <definedNames>
    <definedName name="_xlnm.Print_Area" localSheetId="0">'Data Entry Page'!$A$1:$T$80</definedName>
    <definedName name="_xlnm.Print_Area" localSheetId="3">'Form B'!$A$1:$P$119</definedName>
    <definedName name="_xlnm.Print_Area" localSheetId="7">'Informational Form B'!$A$1:$Q$125</definedName>
    <definedName name="_xlnm.Print_Area" localSheetId="5">'Informational Summary Page'!$A$1:$S$35</definedName>
    <definedName name="_xlnm.Print_Area" localSheetId="1">'Summary Page'!$A$1:$U$88</definedName>
    <definedName name="_xlnm.Print_Titles" localSheetId="2">'Form A'!$1:$18</definedName>
    <definedName name="_xlnm.Print_Titles" localSheetId="3">'Form B'!$1:$8</definedName>
    <definedName name="_xlnm.Print_Titles" localSheetId="6">'Informational Form A'!$1:$19</definedName>
    <definedName name="_xlnm.Print_Titles" localSheetId="7">'Informational Form B'!$1:$8</definedName>
  </definedNames>
  <calcPr fullCalcOnLoad="1"/>
</workbook>
</file>

<file path=xl/comments1.xml><?xml version="1.0" encoding="utf-8"?>
<comments xmlns="http://schemas.openxmlformats.org/spreadsheetml/2006/main">
  <authors>
    <author>Becky Webb</author>
  </authors>
  <commentList>
    <comment ref="A2" authorId="0">
      <text>
        <r>
          <rPr>
            <b/>
            <sz val="8"/>
            <rFont val="Tahoma"/>
            <family val="2"/>
          </rPr>
          <t>Political Subdivision Name</t>
        </r>
        <r>
          <rPr>
            <sz val="8"/>
            <rFont val="Tahoma"/>
            <family val="2"/>
          </rPr>
          <t xml:space="preserve">
Can be found on previous years' tax rate forms and certification letters.
</t>
        </r>
        <r>
          <rPr>
            <sz val="8"/>
            <rFont val="Tahoma"/>
            <family val="2"/>
          </rPr>
          <t xml:space="preserve">
</t>
        </r>
      </text>
    </comment>
    <comment ref="H2" authorId="0">
      <text>
        <r>
          <rPr>
            <b/>
            <sz val="8"/>
            <rFont val="Tahoma"/>
            <family val="2"/>
          </rPr>
          <t>Political Subdivision Code 
1st 2 digits.</t>
        </r>
        <r>
          <rPr>
            <sz val="8"/>
            <rFont val="Tahoma"/>
            <family val="2"/>
          </rPr>
          <t xml:space="preserve">
Can be found on previous years' tax rate forms and certification letters.  
The first 2 digits indicate the type of political subdivision.
</t>
        </r>
        <r>
          <rPr>
            <sz val="8"/>
            <rFont val="Tahoma"/>
            <family val="2"/>
          </rPr>
          <t xml:space="preserve">
</t>
        </r>
      </text>
    </comment>
    <comment ref="J2" authorId="0">
      <text>
        <r>
          <rPr>
            <b/>
            <sz val="8"/>
            <rFont val="Tahoma"/>
            <family val="2"/>
          </rPr>
          <t>Political Subdivision Code
Middle 3 digits</t>
        </r>
        <r>
          <rPr>
            <sz val="8"/>
            <rFont val="Tahoma"/>
            <family val="2"/>
          </rPr>
          <t xml:space="preserve">
Can be found on previous years' tax rate forms and certification letters.  
The middle 3 digits indicate the primary county.
</t>
        </r>
        <r>
          <rPr>
            <sz val="8"/>
            <rFont val="Tahoma"/>
            <family val="2"/>
          </rPr>
          <t xml:space="preserve">
</t>
        </r>
      </text>
    </comment>
    <comment ref="L2" authorId="0">
      <text>
        <r>
          <rPr>
            <b/>
            <sz val="8"/>
            <rFont val="Tahoma"/>
            <family val="2"/>
          </rPr>
          <t>Political Subdivision Code
Last 4 digits</t>
        </r>
        <r>
          <rPr>
            <sz val="8"/>
            <rFont val="Tahoma"/>
            <family val="2"/>
          </rPr>
          <t xml:space="preserve">
Can be found on previous years' tax rate forms and certification letters.
The last 4 digits indicate the sequencing.</t>
        </r>
        <r>
          <rPr>
            <sz val="8"/>
            <rFont val="Tahoma"/>
            <family val="2"/>
          </rPr>
          <t xml:space="preserve">
</t>
        </r>
      </text>
    </comment>
    <comment ref="N2" authorId="0">
      <text>
        <r>
          <rPr>
            <b/>
            <sz val="8"/>
            <rFont val="Tahoma"/>
            <family val="2"/>
          </rPr>
          <t>Levy Purpose</t>
        </r>
        <r>
          <rPr>
            <sz val="8"/>
            <rFont val="Tahoma"/>
            <family val="2"/>
          </rPr>
          <t xml:space="preserve">
Can be found on previous years' tax rate forms and certification letters.</t>
        </r>
        <r>
          <rPr>
            <sz val="8"/>
            <rFont val="Tahoma"/>
            <family val="2"/>
          </rPr>
          <t xml:space="preserve">
</t>
        </r>
      </text>
    </comment>
    <comment ref="H16" authorId="0">
      <text>
        <r>
          <rPr>
            <b/>
            <sz val="8"/>
            <rFont val="Tahoma"/>
            <family val="2"/>
          </rPr>
          <t>Prior Year Tax Rate Ceiling
Based on Prior Year Tax Rate Ceiling</t>
        </r>
        <r>
          <rPr>
            <sz val="8"/>
            <rFont val="Tahoma"/>
            <family val="2"/>
          </rPr>
          <t xml:space="preserve">
</t>
        </r>
        <r>
          <rPr>
            <b/>
            <sz val="8"/>
            <rFont val="Tahoma"/>
            <family val="2"/>
          </rPr>
          <t xml:space="preserve">Residential
</t>
        </r>
        <r>
          <rPr>
            <sz val="8"/>
            <rFont val="Tahoma"/>
            <family val="2"/>
          </rPr>
          <t xml:space="preserve">Enter the rate on 2013 Tax Rate Summary Page, Line F1 for Residential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t>
        </r>
        <r>
          <rPr>
            <sz val="8"/>
            <rFont val="Tahoma"/>
            <family val="2"/>
          </rPr>
          <t xml:space="preserve">
</t>
        </r>
      </text>
    </comment>
    <comment ref="H29" authorId="0">
      <text>
        <r>
          <rPr>
            <b/>
            <sz val="8"/>
            <rFont val="Tahoma"/>
            <family val="2"/>
          </rPr>
          <t>Current Year Assessed Valuation
Residential</t>
        </r>
        <r>
          <rPr>
            <sz val="8"/>
            <rFont val="Tahoma"/>
            <family val="2"/>
          </rPr>
          <t xml:space="preserve">
Include the current (2014)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J29" authorId="0">
      <text>
        <r>
          <rPr>
            <b/>
            <sz val="8"/>
            <rFont val="Tahoma"/>
            <family val="2"/>
          </rPr>
          <t>Current Year Assessed Valuation
Agricultural</t>
        </r>
        <r>
          <rPr>
            <sz val="8"/>
            <rFont val="Tahoma"/>
            <family val="2"/>
          </rPr>
          <t xml:space="preserve">
Include the current (2014)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L29" authorId="0">
      <text>
        <r>
          <rPr>
            <b/>
            <sz val="8"/>
            <rFont val="Tahoma"/>
            <family val="2"/>
          </rPr>
          <t>Current Year Assessed Valuation
Commercial</t>
        </r>
        <r>
          <rPr>
            <sz val="8"/>
            <rFont val="Tahoma"/>
            <family val="2"/>
          </rPr>
          <t xml:space="preserve">
Include the current (2014)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N29" authorId="0">
      <text>
        <r>
          <rPr>
            <b/>
            <sz val="8"/>
            <rFont val="Tahoma"/>
            <family val="2"/>
          </rPr>
          <t>Current Year Assessed Valuation
Personal</t>
        </r>
        <r>
          <rPr>
            <sz val="8"/>
            <rFont val="Tahoma"/>
            <family val="2"/>
          </rPr>
          <t xml:space="preserve">
Include the current (2014)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xml:space="preserve">.
</t>
        </r>
        <r>
          <rPr>
            <b/>
            <sz val="8"/>
            <rFont val="Tahoma"/>
            <family val="2"/>
          </rPr>
          <t>If a political subdivision does not tax personal property, enter zero on this line.</t>
        </r>
        <r>
          <rPr>
            <sz val="8"/>
            <rFont val="Tahoma"/>
            <family val="2"/>
          </rPr>
          <t xml:space="preserve">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H31" authorId="0">
      <text>
        <r>
          <rPr>
            <b/>
            <sz val="8"/>
            <rFont val="Tahoma"/>
            <family val="2"/>
          </rPr>
          <t>New Construction &amp; Improvements
Residential</t>
        </r>
        <r>
          <rPr>
            <sz val="8"/>
            <rFont val="Tahoma"/>
            <family val="2"/>
          </rPr>
          <t xml:space="preserve">
Include new construction and improvements obtained from the County Clerk, County Assessor, or comparable office.</t>
        </r>
        <r>
          <rPr>
            <sz val="8"/>
            <rFont val="Tahoma"/>
            <family val="2"/>
          </rPr>
          <t xml:space="preserve">
</t>
        </r>
      </text>
    </comment>
    <comment ref="J31" authorId="0">
      <text>
        <r>
          <rPr>
            <b/>
            <sz val="8"/>
            <rFont val="Tahoma"/>
            <family val="2"/>
          </rPr>
          <t>New Construction &amp; Improvements
Agricultural</t>
        </r>
        <r>
          <rPr>
            <sz val="8"/>
            <rFont val="Tahoma"/>
            <family val="2"/>
          </rPr>
          <t xml:space="preserve">
Include new construction and improvements obtained from the County Clerk, County Assessor, or comparable office.</t>
        </r>
        <r>
          <rPr>
            <sz val="8"/>
            <rFont val="Tahoma"/>
            <family val="2"/>
          </rPr>
          <t xml:space="preserve">
</t>
        </r>
      </text>
    </comment>
    <comment ref="L31" authorId="0">
      <text>
        <r>
          <rPr>
            <b/>
            <sz val="8"/>
            <rFont val="Tahoma"/>
            <family val="2"/>
          </rPr>
          <t>New Construction &amp; Improvements
Commercial</t>
        </r>
        <r>
          <rPr>
            <sz val="8"/>
            <rFont val="Tahoma"/>
            <family val="2"/>
          </rPr>
          <t xml:space="preserve">
Include new construction and improvements obtained from the County Clerk, County Assessor, or comparable office.</t>
        </r>
        <r>
          <rPr>
            <sz val="8"/>
            <rFont val="Tahoma"/>
            <family val="2"/>
          </rPr>
          <t xml:space="preserve">
</t>
        </r>
      </text>
    </comment>
    <comment ref="N31" authorId="0">
      <text>
        <r>
          <rPr>
            <b/>
            <sz val="8"/>
            <rFont val="Tahoma"/>
            <family val="2"/>
          </rPr>
          <t xml:space="preserve">New Construction &amp; Improvements
Personal Property 
</t>
        </r>
        <r>
          <rPr>
            <sz val="8"/>
            <rFont val="Tahoma"/>
            <family val="2"/>
          </rPr>
          <t xml:space="preserve">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text>
    </comment>
    <comment ref="H33" authorId="0">
      <text>
        <r>
          <rPr>
            <b/>
            <sz val="8"/>
            <rFont val="Tahoma"/>
            <family val="2"/>
          </rPr>
          <t xml:space="preserve">Newly Added Territory
Residential
</t>
        </r>
        <r>
          <rPr>
            <sz val="8"/>
            <rFont val="Tahoma"/>
            <family val="2"/>
          </rPr>
          <t xml:space="preserve">Enter the assessed valuation of the residential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J33" authorId="0">
      <text>
        <r>
          <rPr>
            <b/>
            <sz val="8"/>
            <rFont val="Tahoma"/>
            <family val="2"/>
          </rPr>
          <t xml:space="preserve">Newly Added Territory
Agricultural
</t>
        </r>
        <r>
          <rPr>
            <sz val="8"/>
            <rFont val="Tahoma"/>
            <family val="2"/>
          </rPr>
          <t xml:space="preserve">Enter the assessed valuation of the agricultural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L33" authorId="0">
      <text>
        <r>
          <rPr>
            <b/>
            <sz val="8"/>
            <rFont val="Tahoma"/>
            <family val="2"/>
          </rPr>
          <t xml:space="preserve">Newly Added Territory
Commercial
</t>
        </r>
        <r>
          <rPr>
            <sz val="8"/>
            <rFont val="Tahoma"/>
            <family val="2"/>
          </rPr>
          <t xml:space="preserve">Enter the assessed valuation of the commercial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N33" authorId="0">
      <text>
        <r>
          <rPr>
            <b/>
            <sz val="8"/>
            <rFont val="Tahoma"/>
            <family val="2"/>
          </rPr>
          <t xml:space="preserve">Newly Added Territory
Personal
</t>
        </r>
        <r>
          <rPr>
            <sz val="8"/>
            <rFont val="Tahoma"/>
            <family val="2"/>
          </rPr>
          <t xml:space="preserve">Enter the assessed valuation of the personal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b/>
            <sz val="8"/>
            <rFont val="Tahoma"/>
            <family val="2"/>
          </rPr>
          <t>If a political subdivision does not tax personal property, enter zero on this line.</t>
        </r>
        <r>
          <rPr>
            <sz val="8"/>
            <rFont val="Tahoma"/>
            <family val="2"/>
          </rPr>
          <t xml:space="preserve">
</t>
        </r>
        <r>
          <rPr>
            <sz val="8"/>
            <rFont val="Tahoma"/>
            <family val="2"/>
          </rPr>
          <t xml:space="preserve">
</t>
        </r>
      </text>
    </comment>
    <comment ref="H35"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J35"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L35"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H38" authorId="0">
      <text>
        <r>
          <rPr>
            <b/>
            <sz val="8"/>
            <rFont val="Tahoma"/>
            <family val="2"/>
          </rPr>
          <t>Prior Year Assessed Valuation
Residential</t>
        </r>
        <r>
          <rPr>
            <sz val="8"/>
            <rFont val="Tahoma"/>
            <family val="2"/>
          </rPr>
          <t xml:space="preserve">
Include prior year (2013) locally and state assessed valuation obtained from the County Clerk, County Assessor, or comparable office.
</t>
        </r>
        <r>
          <rPr>
            <b/>
            <sz val="8"/>
            <rFont val="Tahoma"/>
            <family val="2"/>
          </rPr>
          <t xml:space="preserve">Note:  </t>
        </r>
        <r>
          <rPr>
            <sz val="8"/>
            <rFont val="Tahoma"/>
            <family val="2"/>
          </rPr>
          <t>If this is different than the amount on the 2013 Form A, Line 1, then revise the 2013 tax rate form to re-calculate the 2013 tax rate ceiling.  Enter the revised 2013 tax rate ceiling on the 2014 Tax Rate Summary Page, Line A.</t>
        </r>
        <r>
          <rPr>
            <sz val="8"/>
            <rFont val="Tahoma"/>
            <family val="2"/>
          </rPr>
          <t xml:space="preserve">
</t>
        </r>
      </text>
    </comment>
    <comment ref="J38" authorId="0">
      <text>
        <r>
          <rPr>
            <b/>
            <sz val="8"/>
            <rFont val="Tahoma"/>
            <family val="2"/>
          </rPr>
          <t>Prior Year Assessed Valuation
Agricultural</t>
        </r>
        <r>
          <rPr>
            <sz val="8"/>
            <rFont val="Tahoma"/>
            <family val="2"/>
          </rPr>
          <t xml:space="preserve">
Include prior year (2013) locally and state assessed valuation obtained from the County Clerk, County Assessor, or comparable office.
</t>
        </r>
        <r>
          <rPr>
            <b/>
            <sz val="8"/>
            <rFont val="Tahoma"/>
            <family val="2"/>
          </rPr>
          <t xml:space="preserve">Note:  </t>
        </r>
        <r>
          <rPr>
            <sz val="8"/>
            <rFont val="Tahoma"/>
            <family val="2"/>
          </rPr>
          <t xml:space="preserve"> If this is different than the amount on the 2013 Form A, Line 1, then revise the 2013 tax rate form to re-calculate the 2013 tax rate ceiling.  Enter the revised 2013 tax rate ceiling on the 2014 Tax Rate Summary Page, Line A.</t>
        </r>
        <r>
          <rPr>
            <sz val="8"/>
            <rFont val="Tahoma"/>
            <family val="2"/>
          </rPr>
          <t xml:space="preserve">
</t>
        </r>
      </text>
    </comment>
    <comment ref="L38" authorId="0">
      <text>
        <r>
          <rPr>
            <b/>
            <sz val="8"/>
            <rFont val="Tahoma"/>
            <family val="2"/>
          </rPr>
          <t>Prior Year Assessed Valuation
Commercial</t>
        </r>
        <r>
          <rPr>
            <sz val="8"/>
            <rFont val="Tahoma"/>
            <family val="2"/>
          </rPr>
          <t xml:space="preserve">
Include prior year (2013) locally and state assessed valuation obtained from the County Clerk, County Assessor, or comparable office.
</t>
        </r>
        <r>
          <rPr>
            <b/>
            <sz val="8"/>
            <rFont val="Tahoma"/>
            <family val="2"/>
          </rPr>
          <t xml:space="preserve">Note:  </t>
        </r>
        <r>
          <rPr>
            <sz val="8"/>
            <rFont val="Tahoma"/>
            <family val="2"/>
          </rPr>
          <t xml:space="preserve"> If this is different than the amount on the 2013 Form A, Line 1, then revise the 2013 tax rate form to re-calculate the 2013 tax rate ceiling.  Enter the revised 2013 tax rate ceiling on the 2014 Tax Rate Summary Page, Line A.</t>
        </r>
      </text>
    </comment>
    <comment ref="N38" authorId="0">
      <text>
        <r>
          <rPr>
            <b/>
            <sz val="8"/>
            <rFont val="Tahoma"/>
            <family val="2"/>
          </rPr>
          <t>Prior Year Assessed Valuation
Personal</t>
        </r>
        <r>
          <rPr>
            <sz val="8"/>
            <rFont val="Tahoma"/>
            <family val="2"/>
          </rPr>
          <t xml:space="preserve">
Include prior year (2013) locally and state assessed valuation obtained from the County Clerk, County Assessor, or comparable office.
</t>
        </r>
        <r>
          <rPr>
            <b/>
            <sz val="8"/>
            <rFont val="Tahoma"/>
            <family val="2"/>
          </rPr>
          <t xml:space="preserve">Note:  </t>
        </r>
        <r>
          <rPr>
            <sz val="8"/>
            <rFont val="Tahoma"/>
            <family val="2"/>
          </rPr>
          <t xml:space="preserve">If this is different than the amount on the 2013 Form A, Line 1, then revise the 2013 tax rate form to re-calculate the 2013 tax rate ceiling.  Enter the revised 2013 tax rate ceiling on the 2014 Tax Rate Summary Page, Line A.
</t>
        </r>
        <r>
          <rPr>
            <b/>
            <sz val="8"/>
            <rFont val="Tahoma"/>
            <family val="2"/>
          </rPr>
          <t>If a political subdivision does not tax personal property, enter zero on this line.</t>
        </r>
      </text>
    </comment>
    <comment ref="H40" authorId="0">
      <text>
        <r>
          <rPr>
            <b/>
            <sz val="8"/>
            <rFont val="Tahoma"/>
            <family val="2"/>
          </rPr>
          <t>Newly Separated Territory
Residential</t>
        </r>
        <r>
          <rPr>
            <sz val="8"/>
            <rFont val="Tahoma"/>
            <family val="2"/>
          </rPr>
          <t xml:space="preserve">
Enter the assessed valuation of residential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J40" authorId="0">
      <text>
        <r>
          <rPr>
            <b/>
            <sz val="8"/>
            <rFont val="Tahoma"/>
            <family val="2"/>
          </rPr>
          <t>Newly Separated Territory
Agricultural</t>
        </r>
        <r>
          <rPr>
            <sz val="8"/>
            <rFont val="Tahoma"/>
            <family val="2"/>
          </rPr>
          <t xml:space="preserve">
Enter the assessed valuation of agricultural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L40" authorId="0">
      <text>
        <r>
          <rPr>
            <b/>
            <sz val="8"/>
            <rFont val="Tahoma"/>
            <family val="2"/>
          </rPr>
          <t>Newly Separated Territory
Commercial</t>
        </r>
        <r>
          <rPr>
            <sz val="8"/>
            <rFont val="Tahoma"/>
            <family val="2"/>
          </rPr>
          <t xml:space="preserve">
Enter the assessed valuation of commercial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N40" authorId="0">
      <text>
        <r>
          <rPr>
            <b/>
            <sz val="8"/>
            <rFont val="Tahoma"/>
            <family val="2"/>
          </rPr>
          <t>Newly Separated Territory
Personal</t>
        </r>
        <r>
          <rPr>
            <sz val="8"/>
            <rFont val="Tahoma"/>
            <family val="2"/>
          </rPr>
          <t xml:space="preserve">
Enter the assessed valuation of personal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r>
          <rPr>
            <b/>
            <sz val="8"/>
            <rFont val="Tahoma"/>
            <family val="2"/>
          </rPr>
          <t>If a political subdivision does not tax personal property, enter zero on this line.</t>
        </r>
      </text>
    </comment>
    <comment ref="H42" authorId="0">
      <text>
        <r>
          <rPr>
            <b/>
            <sz val="8"/>
            <rFont val="Tahoma"/>
            <family val="2"/>
          </rPr>
          <t>Property Changed from Local to State Assessed
Residential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J42" authorId="0">
      <text>
        <r>
          <rPr>
            <b/>
            <sz val="8"/>
            <rFont val="Tahoma"/>
            <family val="2"/>
          </rPr>
          <t>Property Changed from Local to State Assessed
Agricultural</t>
        </r>
        <r>
          <rPr>
            <sz val="8"/>
            <rFont val="Tahoma"/>
            <family val="2"/>
          </rPr>
          <t xml:space="preserve">
Enter the assessed valuation of agricultural property that was locally assessed in the prior year, but assessed by the State Tax Commission in the current year.  This value would be the value of the property in the prior year.  </t>
        </r>
        <r>
          <rPr>
            <sz val="8"/>
            <rFont val="Tahoma"/>
            <family val="2"/>
          </rPr>
          <t xml:space="preserve">
</t>
        </r>
      </text>
    </comment>
    <comment ref="L42" authorId="0">
      <text>
        <r>
          <rPr>
            <b/>
            <sz val="8"/>
            <rFont val="Tahoma"/>
            <family val="2"/>
          </rPr>
          <t>Property Changed from Local to State Assessed
Commercial</t>
        </r>
        <r>
          <rPr>
            <sz val="8"/>
            <rFont val="Tahoma"/>
            <family val="2"/>
          </rPr>
          <t xml:space="preserve">
Enter the assessed valuation of commercial property that was locally assessed in the prior year, but assessed by the State Tax Commission in the current year.  This value would be the value of the property in the prior year.  </t>
        </r>
        <r>
          <rPr>
            <sz val="8"/>
            <rFont val="Tahoma"/>
            <family val="2"/>
          </rPr>
          <t xml:space="preserve">
</t>
        </r>
      </text>
    </comment>
    <comment ref="N42" authorId="0">
      <text>
        <r>
          <rPr>
            <b/>
            <sz val="8"/>
            <rFont val="Tahoma"/>
            <family val="2"/>
          </rPr>
          <t>Property Changed from Local to State Assessed
Personal</t>
        </r>
        <r>
          <rPr>
            <sz val="8"/>
            <rFont val="Tahoma"/>
            <family val="2"/>
          </rPr>
          <t xml:space="preserve">
Enter the assessed valuation of personal property that was locally assessed in the prior year, but assessed by the State Tax Commission in the current year.  This value would be the value of the property in the prior year.  </t>
        </r>
        <r>
          <rPr>
            <sz val="8"/>
            <rFont val="Tahoma"/>
            <family val="2"/>
          </rPr>
          <t xml:space="preserve">
</t>
        </r>
        <r>
          <rPr>
            <b/>
            <sz val="8"/>
            <rFont val="Tahoma"/>
            <family val="2"/>
          </rPr>
          <t xml:space="preserve">If a political subdivision does not tax personal property, enter zero on this line.
</t>
        </r>
      </text>
    </comment>
    <comment ref="H44"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J44"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L44"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F47" authorId="0">
      <text>
        <r>
          <rPr>
            <b/>
            <sz val="8"/>
            <rFont val="Tahoma"/>
            <family val="2"/>
          </rPr>
          <t>Date of Election</t>
        </r>
        <r>
          <rPr>
            <sz val="8"/>
            <rFont val="Tahoma"/>
            <family val="2"/>
          </rPr>
          <t xml:space="preserve">
Enter the date of the election at which the new or increased tax was approved by voters since the 2013 tax rate was set.
</t>
        </r>
        <r>
          <rPr>
            <sz val="8"/>
            <rFont val="Tahoma"/>
            <family val="2"/>
          </rPr>
          <t xml:space="preserve">
</t>
        </r>
      </text>
    </comment>
    <comment ref="F49"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F52"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F54"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N47"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r>
          <rPr>
            <sz val="8"/>
            <rFont val="Tahoma"/>
            <family val="2"/>
          </rPr>
          <t xml:space="preserve">
</t>
        </r>
      </text>
    </comment>
    <comment ref="N49"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
</t>
        </r>
        <r>
          <rPr>
            <sz val="8"/>
            <rFont val="Tahoma"/>
            <family val="2"/>
          </rPr>
          <t xml:space="preserve">
</t>
        </r>
      </text>
    </comment>
    <comment ref="N52" authorId="0">
      <text>
        <r>
          <rPr>
            <b/>
            <sz val="8"/>
            <rFont val="Tahoma"/>
            <family val="2"/>
          </rPr>
          <t>Expiration Date</t>
        </r>
        <r>
          <rPr>
            <sz val="8"/>
            <rFont val="Tahoma"/>
            <family val="2"/>
          </rPr>
          <t xml:space="preserve">
Enter the last year the approved rate will be in effect, if the rate was voted for a limited time.
</t>
        </r>
        <r>
          <rPr>
            <sz val="8"/>
            <rFont val="Tahoma"/>
            <family val="2"/>
          </rPr>
          <t xml:space="preserve">
</t>
        </r>
      </text>
    </comment>
    <comment ref="A57" authorId="0">
      <text>
        <r>
          <rPr>
            <b/>
            <sz val="8"/>
            <rFont val="Tahoma"/>
            <family val="2"/>
          </rPr>
          <t>Ballot Language Approved</t>
        </r>
        <r>
          <rPr>
            <sz val="8"/>
            <rFont val="Tahoma"/>
            <family val="2"/>
          </rPr>
          <t xml:space="preserve">
Either type in the ballot language approved by the voters or attach a hard copy sample to be reviewed.  
Attach a sample ballot or state the proposition posed to the voters exactly as it appeared  on the ballot.
</t>
        </r>
        <r>
          <rPr>
            <sz val="8"/>
            <rFont val="Tahoma"/>
            <family val="2"/>
          </rPr>
          <t xml:space="preserve">
</t>
        </r>
      </text>
    </comment>
    <comment ref="N62" authorId="0">
      <text>
        <r>
          <rPr>
            <b/>
            <sz val="8"/>
            <rFont val="Tahoma"/>
            <family val="2"/>
          </rPr>
          <t>Debt Service
Next Calendar Year's Principal &amp; Interest Payments</t>
        </r>
        <r>
          <rPr>
            <sz val="8"/>
            <rFont val="Tahoma"/>
            <family val="2"/>
          </rPr>
          <t xml:space="preserve">
Use January 2015 to December 2015 payments to complete the 2014 Debt Service Worksheet.
Include the principal and interest payments due on outstanding general obligation bond issues plus anticipated fee of any transfer agent or buying agent due during 2014.
</t>
        </r>
        <r>
          <rPr>
            <sz val="8"/>
            <rFont val="Tahoma"/>
            <family val="2"/>
          </rPr>
          <t xml:space="preserve">
</t>
        </r>
      </text>
    </comment>
    <comment ref="N64" authorId="0">
      <text>
        <r>
          <rPr>
            <b/>
            <sz val="8"/>
            <rFont val="Tahoma"/>
            <family val="2"/>
          </rPr>
          <t>Debt Service
Estimated Cost of Collection &amp; Anticipated Delinquencies</t>
        </r>
        <r>
          <rPr>
            <sz val="8"/>
            <rFont val="Tahoma"/>
            <family val="2"/>
          </rPr>
          <t xml:space="preserve">
This includes collector fees &amp; commissions, Assessment Fund withholdings, as well as anticipated delinquencies.  Experience is prior years is the best guide for estimating un-collectible taxes.
This amount entered on this line should be 2% to 10% of the amount entered on Line 1.
</t>
        </r>
        <r>
          <rPr>
            <sz val="8"/>
            <rFont val="Tahoma"/>
            <family val="2"/>
          </rPr>
          <t xml:space="preserve">
</t>
        </r>
      </text>
    </comment>
    <comment ref="N66" authorId="0">
      <text>
        <r>
          <rPr>
            <b/>
            <sz val="8"/>
            <rFont val="Tahoma"/>
            <family val="2"/>
          </rPr>
          <t>Debt Service
Reasonable Reserve</t>
        </r>
        <r>
          <rPr>
            <sz val="8"/>
            <rFont val="Tahoma"/>
            <family val="2"/>
          </rPr>
          <t xml:space="preserve">
Use January 2016 to December 2016 payments to complete the 2014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r>
          <rPr>
            <sz val="8"/>
            <rFont val="Tahoma"/>
            <family val="2"/>
          </rPr>
          <t xml:space="preserve">
</t>
        </r>
      </text>
    </comment>
    <comment ref="N68" authorId="0">
      <text>
        <r>
          <rPr>
            <b/>
            <sz val="8"/>
            <rFont val="Tahoma"/>
            <family val="2"/>
          </rPr>
          <t>Debt Service
Anticipated Balance at the End of the Current Calendar Year</t>
        </r>
        <r>
          <rPr>
            <sz val="8"/>
            <rFont val="Tahoma"/>
            <family val="2"/>
          </rPr>
          <t xml:space="preserve">
Show the anticipated bank or fund balance at December 31, 2014.
This will equal the current balance minus the amount of any principal or interest payments due before December 31, 2014 plus any investment earnings earned before December 31, 2014.
</t>
        </r>
        <r>
          <rPr>
            <b/>
            <sz val="8"/>
            <rFont val="Tahoma"/>
            <family val="2"/>
          </rPr>
          <t xml:space="preserve">DO NOT ADD THE ANTICIPATED COLLECTIONS OF THIS TAX INTO THIS LINE ITEM.
</t>
        </r>
        <r>
          <rPr>
            <sz val="8"/>
            <rFont val="Tahoma"/>
            <family val="2"/>
          </rPr>
          <t xml:space="preserve">
</t>
        </r>
      </text>
    </comment>
    <comment ref="H70" authorId="0">
      <text>
        <r>
          <rPr>
            <b/>
            <sz val="8"/>
            <rFont val="Tahoma"/>
            <family val="2"/>
          </rPr>
          <t>Hash Total for Part A</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J70" authorId="0">
      <text>
        <r>
          <rPr>
            <b/>
            <sz val="8"/>
            <rFont val="Tahoma"/>
            <family val="2"/>
          </rPr>
          <t>Hash Total for Part B</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L70" authorId="0">
      <text>
        <r>
          <rPr>
            <b/>
            <sz val="8"/>
            <rFont val="Tahoma"/>
            <family val="2"/>
          </rPr>
          <t>Hash Total for Part C</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E74" authorId="0">
      <text>
        <r>
          <rPr>
            <b/>
            <sz val="8"/>
            <rFont val="Tahoma"/>
            <family val="2"/>
          </rPr>
          <t>Office or Position</t>
        </r>
        <r>
          <rPr>
            <sz val="8"/>
            <rFont val="Tahoma"/>
            <family val="2"/>
          </rPr>
          <t xml:space="preserve">
Enter the Office or Position of the person signing this form.
</t>
        </r>
        <r>
          <rPr>
            <sz val="8"/>
            <rFont val="Tahoma"/>
            <family val="2"/>
          </rPr>
          <t xml:space="preserve">
</t>
        </r>
      </text>
    </comment>
    <comment ref="A76" authorId="0">
      <text>
        <r>
          <rPr>
            <b/>
            <sz val="8"/>
            <rFont val="Tahoma"/>
            <family val="2"/>
          </rPr>
          <t>Date</t>
        </r>
        <r>
          <rPr>
            <sz val="8"/>
            <rFont val="Tahoma"/>
            <family val="2"/>
          </rPr>
          <t xml:space="preserve">
Enter the date signed.
</t>
        </r>
        <r>
          <rPr>
            <sz val="8"/>
            <rFont val="Tahoma"/>
            <family val="2"/>
          </rPr>
          <t xml:space="preserve">
</t>
        </r>
      </text>
    </comment>
    <comment ref="E76" authorId="0">
      <text>
        <r>
          <rPr>
            <b/>
            <sz val="8"/>
            <rFont val="Tahoma"/>
            <family val="2"/>
          </rPr>
          <t>Signature</t>
        </r>
        <r>
          <rPr>
            <sz val="8"/>
            <rFont val="Tahoma"/>
            <family val="2"/>
          </rPr>
          <t xml:space="preserve">
Print off this form and sign the hard copy to submit to the County Clerk(s).
</t>
        </r>
        <r>
          <rPr>
            <sz val="8"/>
            <rFont val="Tahoma"/>
            <family val="2"/>
          </rPr>
          <t xml:space="preserve">
</t>
        </r>
      </text>
    </comment>
    <comment ref="H76" authorId="0">
      <text>
        <r>
          <rPr>
            <b/>
            <sz val="8"/>
            <rFont val="Tahoma"/>
            <family val="2"/>
          </rPr>
          <t>Printed Name</t>
        </r>
        <r>
          <rPr>
            <sz val="8"/>
            <rFont val="Tahoma"/>
            <family val="2"/>
          </rPr>
          <t xml:space="preserve">
Enter the name of the person that signed the form.
</t>
        </r>
        <r>
          <rPr>
            <sz val="8"/>
            <rFont val="Tahoma"/>
            <family val="2"/>
          </rPr>
          <t xml:space="preserve">
</t>
        </r>
      </text>
    </comment>
    <comment ref="L76" authorId="0">
      <text>
        <r>
          <rPr>
            <b/>
            <sz val="8"/>
            <rFont val="Tahoma"/>
            <family val="2"/>
          </rPr>
          <t>Telephone</t>
        </r>
        <r>
          <rPr>
            <sz val="8"/>
            <rFont val="Tahoma"/>
            <family val="2"/>
          </rPr>
          <t xml:space="preserve">
Enter the phone number to use in case there are questions with your form.
</t>
        </r>
        <r>
          <rPr>
            <sz val="8"/>
            <rFont val="Tahoma"/>
            <family val="2"/>
          </rPr>
          <t xml:space="preserve">
</t>
        </r>
      </text>
    </comment>
    <comment ref="H22"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Summary Page, Line E1 (if no election) or Form B, Line 15a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P22" authorId="0">
      <text>
        <r>
          <rPr>
            <b/>
            <sz val="8"/>
            <rFont val="Tahoma"/>
            <family val="2"/>
          </rPr>
          <t>Maximum Authorized Levy
Prior Method</t>
        </r>
        <r>
          <rPr>
            <sz val="8"/>
            <rFont val="Tahoma"/>
            <family val="2"/>
          </rPr>
          <t xml:space="preserve">
Enter the rate allowed by the most recent voter approved increase that would have been applied to all property (i.e. Prior Method).
Prior Year Summary Page, Line E1 (if no election) or Form B, Line 15a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N22" authorId="0">
      <text>
        <r>
          <rPr>
            <b/>
            <sz val="8"/>
            <rFont val="Tahoma"/>
            <family val="2"/>
          </rPr>
          <t>Maximum Authorized Levy
Personal</t>
        </r>
        <r>
          <rPr>
            <sz val="8"/>
            <rFont val="Tahoma"/>
            <family val="2"/>
          </rPr>
          <t xml:space="preserve">
Enter the rate allowed by the most recent voter approved increase from Personal Property.
Prior Year Summary Page, Line E1 (if no election) or Form B, Line 15a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L22" authorId="0">
      <text>
        <r>
          <rPr>
            <b/>
            <sz val="8"/>
            <rFont val="Tahoma"/>
            <family val="2"/>
          </rPr>
          <t>Maximum Authorized Levy
Commercial</t>
        </r>
        <r>
          <rPr>
            <sz val="8"/>
            <rFont val="Tahoma"/>
            <family val="2"/>
          </rPr>
          <t xml:space="preserve">
Enter the rate allowed by the most recent voter approved increase from Commercial Property.
Prior Year Summary Page, Line E1 (if no election) or Form B, Line 15a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J22" authorId="0">
      <text>
        <r>
          <rPr>
            <b/>
            <sz val="8"/>
            <rFont val="Tahoma"/>
            <family val="2"/>
          </rPr>
          <t>Maximum Authorized Levy
Agricultural</t>
        </r>
        <r>
          <rPr>
            <sz val="8"/>
            <rFont val="Tahoma"/>
            <family val="2"/>
          </rPr>
          <t xml:space="preserve">
Enter the rate allowed by the most recent voter approved increase from Agricultural Property.
Prior Year Summary Page, Line E1 (if no election) or Form B, Line 15a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H25"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Summary Page, Line E2 (if no election) or Form B, Line 15b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J16" authorId="0">
      <text>
        <r>
          <rPr>
            <b/>
            <sz val="8"/>
            <rFont val="Tahoma"/>
            <family val="2"/>
          </rPr>
          <t>Prior Year Tax Rate Ceiling
Based on Prior Year Tax Rate Ceiling</t>
        </r>
        <r>
          <rPr>
            <sz val="8"/>
            <rFont val="Tahoma"/>
            <family val="2"/>
          </rPr>
          <t xml:space="preserve">
</t>
        </r>
        <r>
          <rPr>
            <b/>
            <sz val="8"/>
            <rFont val="Tahoma"/>
            <family val="2"/>
          </rPr>
          <t xml:space="preserve">Agricultural
</t>
        </r>
        <r>
          <rPr>
            <sz val="8"/>
            <rFont val="Tahoma"/>
            <family val="2"/>
          </rPr>
          <t xml:space="preserve">Enter the rate on 2013 Tax Rate Summary Page, Line F1 for Agricultural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
</t>
        </r>
      </text>
    </comment>
    <comment ref="L16" authorId="0">
      <text>
        <r>
          <rPr>
            <b/>
            <sz val="8"/>
            <rFont val="Tahoma"/>
            <family val="2"/>
          </rPr>
          <t>Prior Year Tax Rate Ceiling
Based on Prior Year Tax Rate Ceiling</t>
        </r>
        <r>
          <rPr>
            <sz val="8"/>
            <rFont val="Tahoma"/>
            <family val="2"/>
          </rPr>
          <t xml:space="preserve">
</t>
        </r>
        <r>
          <rPr>
            <b/>
            <sz val="8"/>
            <rFont val="Tahoma"/>
            <family val="2"/>
          </rPr>
          <t xml:space="preserve">Commercial
</t>
        </r>
        <r>
          <rPr>
            <sz val="8"/>
            <rFont val="Tahoma"/>
            <family val="2"/>
          </rPr>
          <t xml:space="preserve">Enter the rate on 2013 Tax Rate Summary Page, Line F1 for Commercial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t>
        </r>
      </text>
    </comment>
    <comment ref="N16" authorId="0">
      <text>
        <r>
          <rPr>
            <b/>
            <sz val="8"/>
            <rFont val="Tahoma"/>
            <family val="2"/>
          </rPr>
          <t>Prior Year Tax Rate Ceiling
Based on Prior Year Tax Rate Ceiling</t>
        </r>
        <r>
          <rPr>
            <sz val="8"/>
            <rFont val="Tahoma"/>
            <family val="2"/>
          </rPr>
          <t xml:space="preserve">
</t>
        </r>
        <r>
          <rPr>
            <b/>
            <sz val="8"/>
            <rFont val="Tahoma"/>
            <family val="2"/>
          </rPr>
          <t xml:space="preserve">Personal
</t>
        </r>
        <r>
          <rPr>
            <sz val="8"/>
            <rFont val="Tahoma"/>
            <family val="2"/>
          </rPr>
          <t xml:space="preserve">Enter the rate on 2013 Tax Rate Summary Page, Line F1 for Personal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
</t>
        </r>
      </text>
    </comment>
    <comment ref="P16" authorId="0">
      <text>
        <r>
          <rPr>
            <b/>
            <sz val="8"/>
            <rFont val="Tahoma"/>
            <family val="2"/>
          </rPr>
          <t>Prior Year Tax Rate Ceiling
Based on Prior Year Tax Rate Ceiling</t>
        </r>
        <r>
          <rPr>
            <sz val="8"/>
            <rFont val="Tahoma"/>
            <family val="2"/>
          </rPr>
          <t xml:space="preserve">
</t>
        </r>
        <r>
          <rPr>
            <b/>
            <sz val="8"/>
            <rFont val="Tahoma"/>
            <family val="2"/>
          </rPr>
          <t xml:space="preserve">Prior Method 
</t>
        </r>
        <r>
          <rPr>
            <sz val="8"/>
            <rFont val="Tahoma"/>
            <family val="2"/>
          </rPr>
          <t xml:space="preserve">Enter the rate on 2013 Tax Rate Summary Page, Line F1 for Prior Method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
</t>
        </r>
      </text>
    </comment>
    <comment ref="J25"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Summary Page, Line E2 (if no election) or Form B, Line 15b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L25"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Summary Page, Line E2 (if no election) or Form B, Line 15b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N25"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Summary Page, Line E2 (if no election) or Form B, Line 15b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P25"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Summary Page, Line E2 (if no election) or Form B, Line 15b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H19" authorId="0">
      <text>
        <r>
          <rPr>
            <b/>
            <sz val="8"/>
            <rFont val="Tahoma"/>
            <family val="2"/>
          </rPr>
          <t>Prior Year Tax Rate Ceiling
Based on Voluntarily Reduced Rate</t>
        </r>
        <r>
          <rPr>
            <sz val="8"/>
            <rFont val="Tahoma"/>
            <family val="2"/>
          </rPr>
          <t xml:space="preserve">
</t>
        </r>
        <r>
          <rPr>
            <b/>
            <sz val="8"/>
            <rFont val="Tahoma"/>
            <family val="2"/>
          </rPr>
          <t xml:space="preserve">Residential
</t>
        </r>
        <r>
          <rPr>
            <sz val="8"/>
            <rFont val="Tahoma"/>
            <family val="2"/>
          </rPr>
          <t xml:space="preserve">Enter the rate on 2013 Tax Rate Summary Page, Line F2 for Residential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
</t>
        </r>
      </text>
    </comment>
    <comment ref="J19" authorId="0">
      <text>
        <r>
          <rPr>
            <b/>
            <sz val="8"/>
            <rFont val="Tahoma"/>
            <family val="2"/>
          </rPr>
          <t>Prior Year Tax Rate Ceiling
Based on Voluntarily Reduced Rate</t>
        </r>
        <r>
          <rPr>
            <sz val="8"/>
            <rFont val="Tahoma"/>
            <family val="2"/>
          </rPr>
          <t xml:space="preserve">
</t>
        </r>
        <r>
          <rPr>
            <b/>
            <sz val="8"/>
            <rFont val="Tahoma"/>
            <family val="2"/>
          </rPr>
          <t xml:space="preserve">Agricultural
</t>
        </r>
        <r>
          <rPr>
            <sz val="8"/>
            <rFont val="Tahoma"/>
            <family val="2"/>
          </rPr>
          <t xml:space="preserve">Enter the rate on 2013 Tax Rate Summary Page, Line F2 for Agricultural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
</t>
        </r>
      </text>
    </comment>
    <comment ref="L19" authorId="0">
      <text>
        <r>
          <rPr>
            <b/>
            <sz val="8"/>
            <rFont val="Tahoma"/>
            <family val="2"/>
          </rPr>
          <t>Prior Year Tax Rate Ceiling
Based on Voluntarily Reduced Rate</t>
        </r>
        <r>
          <rPr>
            <sz val="8"/>
            <rFont val="Tahoma"/>
            <family val="2"/>
          </rPr>
          <t xml:space="preserve">
</t>
        </r>
        <r>
          <rPr>
            <b/>
            <sz val="8"/>
            <rFont val="Tahoma"/>
            <family val="2"/>
          </rPr>
          <t xml:space="preserve">Commercial
</t>
        </r>
        <r>
          <rPr>
            <sz val="8"/>
            <rFont val="Tahoma"/>
            <family val="2"/>
          </rPr>
          <t xml:space="preserve">Enter the rate on 2013 Tax Rate Summary Page, Line F2 for Commercial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t>
        </r>
      </text>
    </comment>
    <comment ref="N19" authorId="0">
      <text>
        <r>
          <rPr>
            <b/>
            <sz val="8"/>
            <rFont val="Tahoma"/>
            <family val="2"/>
          </rPr>
          <t>Prior Year Tax Rate Ceiling
Based on Voluntarily Reduced Rate</t>
        </r>
        <r>
          <rPr>
            <sz val="8"/>
            <rFont val="Tahoma"/>
            <family val="2"/>
          </rPr>
          <t xml:space="preserve">
</t>
        </r>
        <r>
          <rPr>
            <b/>
            <sz val="8"/>
            <rFont val="Tahoma"/>
            <family val="2"/>
          </rPr>
          <t xml:space="preserve">Personal
</t>
        </r>
        <r>
          <rPr>
            <sz val="8"/>
            <rFont val="Tahoma"/>
            <family val="2"/>
          </rPr>
          <t xml:space="preserve">Enter the rate on 2013 Tax Rate Summary Page, Line F2 for Personal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
</t>
        </r>
      </text>
    </comment>
    <comment ref="P19" authorId="0">
      <text>
        <r>
          <rPr>
            <b/>
            <sz val="8"/>
            <rFont val="Tahoma"/>
            <family val="2"/>
          </rPr>
          <t>Prior Year Tax Rate Ceiling
Based on Voluntarily Reduced Rate</t>
        </r>
        <r>
          <rPr>
            <sz val="8"/>
            <rFont val="Tahoma"/>
            <family val="2"/>
          </rPr>
          <t xml:space="preserve">
</t>
        </r>
        <r>
          <rPr>
            <b/>
            <sz val="8"/>
            <rFont val="Tahoma"/>
            <family val="2"/>
          </rPr>
          <t xml:space="preserve">Prior Method 
</t>
        </r>
        <r>
          <rPr>
            <sz val="8"/>
            <rFont val="Tahoma"/>
            <family val="2"/>
          </rPr>
          <t xml:space="preserve">Enter the rate on 2013 Tax Rate Summary Page, Line F2 for Prior Method from the most updated 2013 form.
This number is revised as changes or updates are made to the 2013 data.
</t>
        </r>
        <r>
          <rPr>
            <sz val="8"/>
            <rFont val="Tahoma"/>
            <family val="2"/>
          </rPr>
          <t xml:space="preserve">
</t>
        </r>
        <r>
          <rPr>
            <b/>
            <sz val="8"/>
            <rFont val="Tahoma"/>
            <family val="2"/>
          </rPr>
          <t xml:space="preserve">Additional Explanation:
</t>
        </r>
        <r>
          <rPr>
            <sz val="8"/>
            <rFont val="Tahoma"/>
            <family val="2"/>
          </rPr>
          <t xml:space="preserve">For those political subdivisions that voluntarily reduce their tax rate in 2008 or 2010 that did not revert back to the tax rate ceiling without voluntary reduction or voluntarily reduced their rate in 2012, the 2013 tax rate ceiling will be based on the lower voluntarily reduced rate. The numbers in Lines 1(a) and 1(b) will not be the same.
For those political subdivisions that voluntarily reduced their tax rate in 2008, 2010, or 2012 but didn't revert back to the tax rate ceiling without the voluntary reduction, the 2014 tax rate ceiling will be based on the voluntarily reduced rate instead of the prior year tax rate ceiling. The political subdivision must use the Tax Rate Summary Page for setting its property tax rate.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ceiling.
If a political subdivision voluntarily reduced its tax rate in a prior even numbered year, statutory provisions allow the political subdivision to increase the tax rate ceiling this year since 2014 is an even numbered year. To increase the tax rate the political subdivision must conduct a public hearing, and in a public meeting it should adopt an ordinance, resolution, or policy statement justifying its action prior to setting and certifying its tax rate. After adopted, the political subdivision should submit a copy of its ordinance, resolution, or policy statement to the SAO indicating the decision to increase the tax rate ceiling from the previous even numbered year(s) voluntarily reduced rate.
</t>
        </r>
      </text>
    </comment>
  </commentList>
</comments>
</file>

<file path=xl/comments2.xml><?xml version="1.0" encoding="utf-8"?>
<comments xmlns="http://schemas.openxmlformats.org/spreadsheetml/2006/main">
  <authors>
    <author>Becky Webb</author>
  </authors>
  <commentList>
    <comment ref="K30" authorId="0">
      <text>
        <r>
          <rPr>
            <b/>
            <sz val="8"/>
            <rFont val="Tahoma"/>
            <family val="2"/>
          </rPr>
          <t xml:space="preserve">Line D
Rate to Compare to 
Maximum Authorized Levy to 
Determine Tax Rate Ceiling
Based on Voluntarily Reduced Rate
</t>
        </r>
        <r>
          <rPr>
            <sz val="8"/>
            <rFont val="Tahoma"/>
            <family val="2"/>
          </rPr>
          <t xml:space="preserve">Line B (if no election), Otherwise Line C (if there was an election).
This is new to the calculation process because of the changes included in SB 711 in 2008.  Previously elections were added to the tax rate at the time of the election.  But now with the elected amount being adjusted for changes in assessment.  This line is no longer a total but a stopping point to determine which rate to compare to the maximum authorized levy to determine the tax rate ceiling.
</t>
        </r>
        <r>
          <rPr>
            <b/>
            <sz val="8"/>
            <rFont val="Tahoma"/>
            <family val="2"/>
          </rPr>
          <t xml:space="preserve">
</t>
        </r>
        <r>
          <rPr>
            <sz val="8"/>
            <rFont val="Tahoma"/>
            <family val="2"/>
          </rPr>
          <t xml:space="preserve">
</t>
        </r>
        <r>
          <rPr>
            <sz val="8"/>
            <rFont val="Tahoma"/>
            <family val="2"/>
          </rPr>
          <t xml:space="preserve">
</t>
        </r>
      </text>
    </comment>
    <comment ref="K23" authorId="0">
      <text>
        <r>
          <rPr>
            <b/>
            <sz val="8"/>
            <rFont val="Tahoma"/>
            <family val="2"/>
          </rPr>
          <t>Line B
Current Year Rate Computed
Based on Voluntarily Reduced Rate</t>
        </r>
        <r>
          <rPr>
            <sz val="8"/>
            <rFont val="Tahoma"/>
            <family val="2"/>
          </rPr>
          <t xml:space="preserve">
Calculated on Informational Form A, Line 37.
This is the rate calculated to ensure existing property tax payers are not charged a "windfall" while allowing for reassessment revenue growth (lower of the actual increase in assessed valuation of existing property, the consumer price index, or 5%) if applicable.  When assessed valuations decrease there is not reassessment revenue growth factor allowed.
</t>
        </r>
      </text>
    </comment>
    <comment ref="M23" authorId="0">
      <text>
        <r>
          <rPr>
            <b/>
            <sz val="8"/>
            <rFont val="Tahoma"/>
            <family val="2"/>
          </rPr>
          <t>Line B
Current Year Rate Computed
Based on Voluntarily Reduced Rate</t>
        </r>
        <r>
          <rPr>
            <sz val="8"/>
            <rFont val="Tahoma"/>
            <family val="2"/>
          </rPr>
          <t xml:space="preserve">
Calculated on Informational Form A, Line 37.
This is the rate calculated to ensure existing property tax payers are not charged a "windfall" while allowing for reassessment revenue growth (lower of the actual increase in assessed valuation of existing property, the consumer price index, or 5%) if applicable.  When assessed valuations decrease there is not reassessment revenue growth factor allowed.
</t>
        </r>
      </text>
    </comment>
    <comment ref="O23" authorId="0">
      <text>
        <r>
          <rPr>
            <b/>
            <sz val="8"/>
            <rFont val="Tahoma"/>
            <family val="2"/>
          </rPr>
          <t>Line B
Current Year Rate Computed
Based on Voluntarily Reduced Rate</t>
        </r>
        <r>
          <rPr>
            <sz val="8"/>
            <rFont val="Tahoma"/>
            <family val="2"/>
          </rPr>
          <t xml:space="preserve">
Calculated on Informational Form A, Line 37.
This is the rate calculated to ensure existing property tax payers are not charged a "windfall" while allowing for reassessment revenue growth (lower of the actual increase in assessed valuation of existing property, the consumer price index, or 5%) if applicable.  When assessed valuations decrease there is not reassessment revenue growth factor allowed.
</t>
        </r>
      </text>
    </comment>
    <comment ref="Q23" authorId="0">
      <text>
        <r>
          <rPr>
            <b/>
            <sz val="8"/>
            <rFont val="Tahoma"/>
            <family val="2"/>
          </rPr>
          <t>Line B
Current Year Rate Computed
Based on Voluntarily Reduced Rate</t>
        </r>
        <r>
          <rPr>
            <sz val="8"/>
            <rFont val="Tahoma"/>
            <family val="2"/>
          </rPr>
          <t xml:space="preserve">
Calculated on Informational Form A, Line 37.
This is the rate calculated to ensure existing property tax payers are not charged a "windfall" while allowing for reassessment revenue growth (lower of the actual increase in assessed valuation of existing property, the consumer price index, or 5%) if applicable.  When assessed valuations decrease there is not reassessment revenue growth factor allowed.
</t>
        </r>
      </text>
    </comment>
    <comment ref="K27" authorId="0">
      <text>
        <r>
          <rPr>
            <b/>
            <sz val="8"/>
            <rFont val="Tahoma"/>
            <family val="2"/>
          </rPr>
          <t xml:space="preserve">Line C
Amount of Rate Increase Authorized 
by Voters for Current Year
Based on Voluntarily Reduced Rate
</t>
        </r>
        <r>
          <rPr>
            <sz val="8"/>
            <rFont val="Tahoma"/>
            <family val="2"/>
          </rPr>
          <t xml:space="preserve">Calculated on Form B, Line 15 if an election occurred.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r>
          <rPr>
            <sz val="8"/>
            <rFont val="Tahoma"/>
            <family val="2"/>
          </rPr>
          <t xml:space="preserve">
</t>
        </r>
      </text>
    </comment>
    <comment ref="M27" authorId="0">
      <text>
        <r>
          <rPr>
            <b/>
            <sz val="8"/>
            <rFont val="Tahoma"/>
            <family val="2"/>
          </rPr>
          <t xml:space="preserve">Line C
Amount of Rate Increase Authorized 
by Voters for Current Year
Based on Voluntarily Reduced Rate
</t>
        </r>
        <r>
          <rPr>
            <sz val="8"/>
            <rFont val="Tahoma"/>
            <family val="2"/>
          </rPr>
          <t xml:space="preserve">Calculated on Form B, Line 15 if an election occurred.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r>
          <rPr>
            <sz val="8"/>
            <rFont val="Tahoma"/>
            <family val="2"/>
          </rPr>
          <t xml:space="preserve">
</t>
        </r>
      </text>
    </comment>
    <comment ref="O27" authorId="0">
      <text>
        <r>
          <rPr>
            <b/>
            <sz val="8"/>
            <rFont val="Tahoma"/>
            <family val="2"/>
          </rPr>
          <t xml:space="preserve">Line C
Amount of Rate Increase Authorized 
by Voters for Current Year
Based on Voluntarily Reduced Rate
</t>
        </r>
        <r>
          <rPr>
            <sz val="8"/>
            <rFont val="Tahoma"/>
            <family val="2"/>
          </rPr>
          <t xml:space="preserve">Calculated on Form B, Line 15 if an election occurred.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r>
          <rPr>
            <sz val="8"/>
            <rFont val="Tahoma"/>
            <family val="2"/>
          </rPr>
          <t xml:space="preserve">
</t>
        </r>
      </text>
    </comment>
    <comment ref="Q27" authorId="0">
      <text>
        <r>
          <rPr>
            <b/>
            <sz val="8"/>
            <rFont val="Tahoma"/>
            <family val="2"/>
          </rPr>
          <t xml:space="preserve">Line C
Amount of Rate Increase Authorized 
by Voters for Current Year
Based on Voluntarily Reduced Rate
</t>
        </r>
        <r>
          <rPr>
            <sz val="8"/>
            <rFont val="Tahoma"/>
            <family val="2"/>
          </rPr>
          <t xml:space="preserve">Calculated on Form B, Line 15 if an election occurred.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r>
          <rPr>
            <sz val="8"/>
            <rFont val="Tahoma"/>
            <family val="2"/>
          </rPr>
          <t xml:space="preserve">
</t>
        </r>
      </text>
    </comment>
    <comment ref="S27" authorId="0">
      <text>
        <r>
          <rPr>
            <b/>
            <sz val="8"/>
            <rFont val="Tahoma"/>
            <family val="2"/>
          </rPr>
          <t xml:space="preserve">Line C
Amount of Rate Increase Authorized 
by Voters for Current Year
Based on Voluntarily Reduced Rate
</t>
        </r>
        <r>
          <rPr>
            <sz val="8"/>
            <rFont val="Tahoma"/>
            <family val="2"/>
          </rPr>
          <t xml:space="preserve">Calculated on Form B, Line 15 if an election occurred.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r>
          <rPr>
            <sz val="8"/>
            <rFont val="Tahoma"/>
            <family val="2"/>
          </rPr>
          <t xml:space="preserve">
</t>
        </r>
      </text>
    </comment>
    <comment ref="M30" authorId="0">
      <text>
        <r>
          <rPr>
            <b/>
            <sz val="8"/>
            <rFont val="Tahoma"/>
            <family val="2"/>
          </rPr>
          <t xml:space="preserve">Line D
Rate to Compare to 
Maximum Authorized Levy to 
Determine Tax Rate Ceiling
Based on Voluntarily Reduced Rate
</t>
        </r>
        <r>
          <rPr>
            <sz val="8"/>
            <rFont val="Tahoma"/>
            <family val="2"/>
          </rPr>
          <t xml:space="preserve">Line B (if no election), Otherwise Line C (if there was an election).
This is new to the calculation process because of the changes included in SB 711 passed in 2008.  Previously elections were added to the tax rate at the time of the election.  But now with the elected amount being adjusted for changes in assessment.  This line is no longer a total but a stopping point to determine which rate to compare to the maximum authorized levy to determine the tax rate ceiling.
</t>
        </r>
        <r>
          <rPr>
            <b/>
            <sz val="8"/>
            <rFont val="Tahoma"/>
            <family val="2"/>
          </rPr>
          <t xml:space="preserve">
</t>
        </r>
        <r>
          <rPr>
            <sz val="8"/>
            <rFont val="Tahoma"/>
            <family val="2"/>
          </rPr>
          <t xml:space="preserve">
</t>
        </r>
        <r>
          <rPr>
            <sz val="8"/>
            <rFont val="Tahoma"/>
            <family val="2"/>
          </rPr>
          <t xml:space="preserve">
</t>
        </r>
      </text>
    </comment>
    <comment ref="O30" authorId="0">
      <text>
        <r>
          <rPr>
            <b/>
            <sz val="8"/>
            <rFont val="Tahoma"/>
            <family val="2"/>
          </rPr>
          <t xml:space="preserve">Line D
Rate to Compare to 
Maximum Authorized Levy to 
Determine Tax Rate Ceiling
Based on Voluntarily Reduced Rate
</t>
        </r>
        <r>
          <rPr>
            <sz val="8"/>
            <rFont val="Tahoma"/>
            <family val="2"/>
          </rPr>
          <t xml:space="preserve">Line B (if no election), Otherwise Line C (if there was an election).
This is new to the calculation process because of the changes included in SB 711 passed in 2008.  Previously elections were added to the tax rate at the time of the election.  But now with the elected amount being adjusted for changes in assessment.  This line is no longer a total but a stopping point to determine which rate to compare to the maximum authorized levy to determine the tax rate ceiling.
</t>
        </r>
        <r>
          <rPr>
            <b/>
            <sz val="8"/>
            <rFont val="Tahoma"/>
            <family val="2"/>
          </rPr>
          <t xml:space="preserve">
</t>
        </r>
        <r>
          <rPr>
            <sz val="8"/>
            <rFont val="Tahoma"/>
            <family val="2"/>
          </rPr>
          <t xml:space="preserve">
</t>
        </r>
        <r>
          <rPr>
            <sz val="8"/>
            <rFont val="Tahoma"/>
            <family val="2"/>
          </rPr>
          <t xml:space="preserve">
</t>
        </r>
      </text>
    </comment>
    <comment ref="Q30" authorId="0">
      <text>
        <r>
          <rPr>
            <b/>
            <sz val="8"/>
            <rFont val="Tahoma"/>
            <family val="2"/>
          </rPr>
          <t xml:space="preserve">Line D
Rate to Compare to 
Maximum Authorized Levy to 
Determine Tax Rate Ceiling
Based on Voluntarily Reduced Rate
</t>
        </r>
        <r>
          <rPr>
            <sz val="8"/>
            <rFont val="Tahoma"/>
            <family val="2"/>
          </rPr>
          <t xml:space="preserve">Line B (if no election), Otherwise Line C (if there was an election).
This is new to the calculation process because of the changes included in SB 711 passed in 2008.  Previously elections were added to the tax rate at the time of the election.  But now with the elected amount being adjusted for changes in assessment.  This line is no longer a total but a stopping point to determine which rate to compare to the maximum authorized levy to determine the tax rate ceiling.
</t>
        </r>
        <r>
          <rPr>
            <b/>
            <sz val="8"/>
            <rFont val="Tahoma"/>
            <family val="2"/>
          </rPr>
          <t xml:space="preserve">
</t>
        </r>
        <r>
          <rPr>
            <sz val="8"/>
            <rFont val="Tahoma"/>
            <family val="2"/>
          </rPr>
          <t xml:space="preserve">
</t>
        </r>
        <r>
          <rPr>
            <sz val="8"/>
            <rFont val="Tahoma"/>
            <family val="2"/>
          </rPr>
          <t xml:space="preserve">
</t>
        </r>
      </text>
    </comment>
    <comment ref="S30" authorId="0">
      <text>
        <r>
          <rPr>
            <b/>
            <sz val="8"/>
            <rFont val="Tahoma"/>
            <family val="2"/>
          </rPr>
          <t xml:space="preserve">Line D
Rate to Compare to 
Maximum Authorized Levy to 
Determine Tax Rate Ceiling
Based on Voluntarily Reduced Rate
</t>
        </r>
        <r>
          <rPr>
            <sz val="8"/>
            <rFont val="Tahoma"/>
            <family val="2"/>
          </rPr>
          <t xml:space="preserve">Line B (if no election), Otherwise Line C (if there was an election).
This is new to the calculation process because of the changes included in SB 711 passed in 2008.  Previously elections were added to the tax rate at the time of the election.  But now with the elected amount being adjusted for changes in assessment.  This line is no longer a total but a stopping point to determine which rate to compare to the maximum authorized levy to determine the tax rate ceiling.
</t>
        </r>
        <r>
          <rPr>
            <b/>
            <sz val="8"/>
            <rFont val="Tahoma"/>
            <family val="2"/>
          </rPr>
          <t xml:space="preserve">
</t>
        </r>
        <r>
          <rPr>
            <sz val="8"/>
            <rFont val="Tahoma"/>
            <family val="2"/>
          </rPr>
          <t xml:space="preserve">
</t>
        </r>
        <r>
          <rPr>
            <sz val="8"/>
            <rFont val="Tahoma"/>
            <family val="2"/>
          </rPr>
          <t xml:space="preserve">
</t>
        </r>
      </text>
    </comment>
    <comment ref="K33" authorId="0">
      <text>
        <r>
          <rPr>
            <b/>
            <sz val="8"/>
            <rFont val="Tahoma"/>
            <family val="2"/>
          </rPr>
          <t xml:space="preserve">Line E
Maximum Authorized Levy
Based on Voluntarily Reduced Rate
</t>
        </r>
        <r>
          <rPr>
            <sz val="8"/>
            <rFont val="Tahoma"/>
            <family val="2"/>
          </rPr>
          <t xml:space="preserve">
Most Recent Voter Approved Tax Rate.  This is no longer the greatest rate in effect since 1984.
Prior Year Summary Page Line E2 (if no election) or Line C if there was a current year election).</t>
        </r>
      </text>
    </comment>
    <comment ref="M33" authorId="0">
      <text>
        <r>
          <rPr>
            <b/>
            <sz val="8"/>
            <rFont val="Tahoma"/>
            <family val="2"/>
          </rPr>
          <t xml:space="preserve">Line E
Maximum Authorized Levy
Based on Voluntarily Reduced Rate
</t>
        </r>
        <r>
          <rPr>
            <sz val="8"/>
            <rFont val="Tahoma"/>
            <family val="2"/>
          </rPr>
          <t>Most Recent Voter Approved Tax Rate.  This is no longer the greatest rate in effect since 1984.
Prior Year Summary Page Line E2 (if no election) or Line C if there was a current year election).</t>
        </r>
      </text>
    </comment>
    <comment ref="O33" authorId="0">
      <text>
        <r>
          <rPr>
            <b/>
            <sz val="8"/>
            <rFont val="Tahoma"/>
            <family val="2"/>
          </rPr>
          <t xml:space="preserve">Line E
Maximum Authorized Levy
Based on Voluntarily Reduced Rate
</t>
        </r>
        <r>
          <rPr>
            <sz val="8"/>
            <rFont val="Tahoma"/>
            <family val="2"/>
          </rPr>
          <t>Most Recent Voter Approved Tax Rate.  This is no longer the greatest rate in effect since 1984.
Prior Year Summary Page Line E2 (if no election) or Line C if there was a current year election).</t>
        </r>
      </text>
    </comment>
    <comment ref="Q33" authorId="0">
      <text>
        <r>
          <rPr>
            <b/>
            <sz val="8"/>
            <rFont val="Tahoma"/>
            <family val="2"/>
          </rPr>
          <t xml:space="preserve">Line E
Maximum Authorized Levy
Based on Voluntarily Reduced Rate
</t>
        </r>
        <r>
          <rPr>
            <sz val="8"/>
            <rFont val="Tahoma"/>
            <family val="2"/>
          </rPr>
          <t>Most Recent Voter Approved Tax Rate.  This is no longer the greatest rate in effect since 1984.
Prior Year Summary Page Line E2 (if no election) or Line C if there was a current year election).</t>
        </r>
      </text>
    </comment>
    <comment ref="S33" authorId="0">
      <text>
        <r>
          <rPr>
            <b/>
            <sz val="8"/>
            <rFont val="Tahoma"/>
            <family val="2"/>
          </rPr>
          <t xml:space="preserve">Line E
Maximum Authorized Levy
Based on Voluntarily Reduced Rate
</t>
        </r>
        <r>
          <rPr>
            <sz val="8"/>
            <rFont val="Tahoma"/>
            <family val="2"/>
          </rPr>
          <t>Most Recent Voter Approved Tax Rate.  This is no longer the greatest rate in effect since 1984.
Prior Year Summary Page Line E2 (if no election) or Line C if there was a current year election).</t>
        </r>
      </text>
    </comment>
    <comment ref="K39" authorId="0">
      <text>
        <r>
          <rPr>
            <b/>
            <sz val="8"/>
            <rFont val="Tahoma"/>
            <family val="2"/>
          </rPr>
          <t>Required Sales Tax Reduction</t>
        </r>
        <r>
          <rPr>
            <sz val="8"/>
            <rFont val="Tahoma"/>
            <family val="2"/>
          </rPr>
          <t xml:space="preserve">
If a sales tax was passed requiring a rollback of property taxes, then the amount calculated to comply with that rollback should be entered here.
</t>
        </r>
      </text>
    </comment>
    <comment ref="K42" authorId="0">
      <text>
        <r>
          <rPr>
            <b/>
            <sz val="8"/>
            <rFont val="Tahoma"/>
            <family val="2"/>
          </rPr>
          <t>20% Required Reduction</t>
        </r>
        <r>
          <rPr>
            <sz val="8"/>
            <rFont val="Tahoma"/>
            <family val="2"/>
          </rPr>
          <t xml:space="preserve">
For any political subdivision partially or wholly in a 1st class charter county that does not submit an estimated non-binding tax rate to the county(ies) by April 8th.</t>
        </r>
        <r>
          <rPr>
            <sz val="8"/>
            <rFont val="Tahoma"/>
            <family val="2"/>
          </rPr>
          <t xml:space="preserve">
</t>
        </r>
        <r>
          <rPr>
            <b/>
            <sz val="8"/>
            <rFont val="Tahoma"/>
            <family val="2"/>
          </rPr>
          <t>(Jackson County, St. Charles County, St. Louis County, and the City of St. Louis are First Class Charter Counties)</t>
        </r>
      </text>
    </comment>
    <comment ref="K46" authorId="0">
      <text>
        <r>
          <rPr>
            <b/>
            <sz val="8"/>
            <rFont val="Tahoma"/>
            <family val="2"/>
          </rPr>
          <t>Recoupment Rate</t>
        </r>
        <r>
          <rPr>
            <sz val="8"/>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
</t>
        </r>
      </text>
    </comment>
    <comment ref="K50" authorId="0">
      <text>
        <r>
          <rPr>
            <b/>
            <sz val="8"/>
            <rFont val="Tahoma"/>
            <family val="2"/>
          </rPr>
          <t xml:space="preserve">Rate Levied for Debt Service
</t>
        </r>
        <r>
          <rPr>
            <sz val="8"/>
            <rFont val="Tahoma"/>
            <family val="2"/>
          </rPr>
          <t xml:space="preserve">Form C, Line 10
Note: Any Voluntary Reduction for Debt Service is documented on the Form C, Line 9.
This is the rate allowed by state law for paying off general obligation bonds outstanding. 
</t>
        </r>
      </text>
    </comment>
    <comment ref="M50" authorId="0">
      <text>
        <r>
          <rPr>
            <b/>
            <sz val="8"/>
            <rFont val="Tahoma"/>
            <family val="2"/>
          </rPr>
          <t xml:space="preserve">Rate Levied for Debt Service
</t>
        </r>
        <r>
          <rPr>
            <sz val="8"/>
            <rFont val="Tahoma"/>
            <family val="2"/>
          </rPr>
          <t xml:space="preserve">Form C, Line 10
Note: Any Voluntary Reduction for Debt Service is documented on the Form C, Line 9.
This is the rate allowed by state law for paying off general obligation bonds outstanding. 
</t>
        </r>
      </text>
    </comment>
    <comment ref="O50" authorId="0">
      <text>
        <r>
          <rPr>
            <b/>
            <sz val="8"/>
            <rFont val="Tahoma"/>
            <family val="2"/>
          </rPr>
          <t xml:space="preserve">Rate Levied for Debt Service
</t>
        </r>
        <r>
          <rPr>
            <sz val="8"/>
            <rFont val="Tahoma"/>
            <family val="2"/>
          </rPr>
          <t xml:space="preserve">Form C, Line 10
Note: Any Voluntary Reduction for Debt Service is documented on the Form C, Line 9.
This is the rate allowed by state law for paying off general obligation bonds outstanding. 
</t>
        </r>
      </text>
    </comment>
    <comment ref="Q50" authorId="0">
      <text>
        <r>
          <rPr>
            <b/>
            <sz val="8"/>
            <rFont val="Tahoma"/>
            <family val="2"/>
          </rPr>
          <t xml:space="preserve">Rate Levied for Debt Service
</t>
        </r>
        <r>
          <rPr>
            <sz val="8"/>
            <rFont val="Tahoma"/>
            <family val="2"/>
          </rPr>
          <t xml:space="preserve">Form C, Line 10
Note: Any Voluntary Reduction for Debt Service is documented on the Form C, Line 9.
This is the rate allowed by state law for paying off general obligation bonds outstanding. 
</t>
        </r>
      </text>
    </comment>
    <comment ref="K54" authorId="0">
      <text>
        <r>
          <rPr>
            <b/>
            <sz val="8"/>
            <rFont val="Tahoma"/>
            <family val="2"/>
          </rPr>
          <t>Amount of Rate Increase Authorized by Voters for Current Year                                               (if new or different purpose)</t>
        </r>
        <r>
          <rPr>
            <sz val="8"/>
            <rFont val="Tahoma"/>
            <family val="2"/>
          </rPr>
          <t xml:space="preserve">
Calculated on Form B, Line 15 if an election occurred for a new purpose.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text>
    </comment>
    <comment ref="K81"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text>
    </comment>
    <comment ref="M81"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text>
    </comment>
    <comment ref="O81"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text>
    </comment>
    <comment ref="Q81"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text>
    </comment>
    <comment ref="K82" authorId="0">
      <text>
        <r>
          <rPr>
            <b/>
            <sz val="8"/>
            <rFont val="Tahoma"/>
            <family val="2"/>
          </rPr>
          <t>Line AA</t>
        </r>
        <r>
          <rPr>
            <sz val="8"/>
            <rFont val="Tahoma"/>
            <family val="2"/>
          </rPr>
          <t xml:space="preserve">
For County Clerk to complete after receiving form from political subdivision based on what the political subdivision has on Line AA.
</t>
        </r>
      </text>
    </comment>
    <comment ref="M82" authorId="0">
      <text>
        <r>
          <rPr>
            <b/>
            <sz val="8"/>
            <rFont val="Tahoma"/>
            <family val="2"/>
          </rPr>
          <t>Line AA</t>
        </r>
        <r>
          <rPr>
            <sz val="8"/>
            <rFont val="Tahoma"/>
            <family val="2"/>
          </rPr>
          <t xml:space="preserve">
For County Clerk to complete after receiving form from political subdivision based on what the political subdivision has on Line AA.
</t>
        </r>
      </text>
    </comment>
    <comment ref="O82" authorId="0">
      <text>
        <r>
          <rPr>
            <b/>
            <sz val="8"/>
            <rFont val="Tahoma"/>
            <family val="2"/>
          </rPr>
          <t>Line AA</t>
        </r>
        <r>
          <rPr>
            <sz val="8"/>
            <rFont val="Tahoma"/>
            <family val="2"/>
          </rPr>
          <t xml:space="preserve">
For County Clerk to complete after receiving form from political subdivision based on what the political subdivision has on Line AA.
</t>
        </r>
      </text>
    </comment>
    <comment ref="Q82" authorId="0">
      <text>
        <r>
          <rPr>
            <b/>
            <sz val="8"/>
            <rFont val="Tahoma"/>
            <family val="2"/>
          </rPr>
          <t>Line AA</t>
        </r>
        <r>
          <rPr>
            <sz val="8"/>
            <rFont val="Tahoma"/>
            <family val="2"/>
          </rPr>
          <t xml:space="preserve">
For County Clerk to complete after receiving form from political subdivision based on what the political subdivision has on Line AA.
</t>
        </r>
      </text>
    </comment>
    <comment ref="K83" authorId="0">
      <text>
        <r>
          <rPr>
            <b/>
            <sz val="8"/>
            <rFont val="Tahoma"/>
            <family val="2"/>
          </rPr>
          <t>Line BB</t>
        </r>
        <r>
          <rPr>
            <sz val="8"/>
            <rFont val="Tahoma"/>
            <family val="2"/>
          </rPr>
          <t xml:space="preserve">
For County Clerk to complete after receiving form from political subdivision based on what the political subdivision has on Line BB.
</t>
        </r>
      </text>
    </comment>
    <comment ref="M83" authorId="0">
      <text>
        <r>
          <rPr>
            <b/>
            <sz val="8"/>
            <rFont val="Tahoma"/>
            <family val="2"/>
          </rPr>
          <t>Line BB</t>
        </r>
        <r>
          <rPr>
            <sz val="8"/>
            <rFont val="Tahoma"/>
            <family val="2"/>
          </rPr>
          <t xml:space="preserve">
For County Clerk to complete after receiving form from political subdivision based on what the political subdivision has on Line BB.
</t>
        </r>
      </text>
    </comment>
    <comment ref="O83" authorId="0">
      <text>
        <r>
          <rPr>
            <b/>
            <sz val="8"/>
            <rFont val="Tahoma"/>
            <family val="2"/>
          </rPr>
          <t>Line BB</t>
        </r>
        <r>
          <rPr>
            <sz val="8"/>
            <rFont val="Tahoma"/>
            <family val="2"/>
          </rPr>
          <t xml:space="preserve">
For County Clerk to complete after receiving form from political subdivision based on what the political subdivision has on Line BB.
</t>
        </r>
      </text>
    </comment>
    <comment ref="Q83" authorId="0">
      <text>
        <r>
          <rPr>
            <b/>
            <sz val="8"/>
            <rFont val="Tahoma"/>
            <family val="2"/>
          </rPr>
          <t>Line BB</t>
        </r>
        <r>
          <rPr>
            <sz val="8"/>
            <rFont val="Tahoma"/>
            <family val="2"/>
          </rPr>
          <t xml:space="preserve">
For County Clerk to complete after receiving form from political subdivision based on what the political subdivision has on Line BB.
</t>
        </r>
      </text>
    </comment>
    <comment ref="Q77" authorId="0">
      <text>
        <r>
          <rPr>
            <b/>
            <sz val="8"/>
            <rFont val="Tahoma"/>
            <family val="2"/>
          </rPr>
          <t>Telephone</t>
        </r>
        <r>
          <rPr>
            <sz val="8"/>
            <rFont val="Tahoma"/>
            <family val="2"/>
          </rPr>
          <t xml:space="preserve">
Enter the phone number to use in case we have questions with your form.</t>
        </r>
        <r>
          <rPr>
            <sz val="8"/>
            <rFont val="Tahoma"/>
            <family val="2"/>
          </rPr>
          <t xml:space="preserve">
</t>
        </r>
      </text>
    </comment>
    <comment ref="K36"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K37" authorId="0">
      <text>
        <r>
          <rPr>
            <b/>
            <sz val="8"/>
            <rFont val="Tahoma"/>
            <family val="2"/>
          </rPr>
          <t xml:space="preserve">Line F
Current Year Tax Rate Ceiling
</t>
        </r>
        <r>
          <rPr>
            <sz val="8"/>
            <rFont val="Tahoma"/>
            <family val="2"/>
          </rPr>
          <t xml:space="preserve">This is the Lower of Line D or Line E above.
This is the highest rate allowed to comply with Missouri laws before any required sales tax or voluntary reductions.
For those political subdivisions that voluntarily reduced their tax rate in 2008, 2010, or 2012 but did not revert back to the tax rate ceiling without voluntary reduction, the 2014 tax rate ceiling will be based on the lower voluntarily reduced ceiling. </t>
        </r>
        <r>
          <rPr>
            <b/>
            <sz val="8"/>
            <rFont val="Tahoma"/>
            <family val="2"/>
          </rPr>
          <t xml:space="preserve">The political subdivision must use the Tax Rate Summary Page for setting its property tax rate. </t>
        </r>
        <r>
          <rPr>
            <sz val="8"/>
            <rFont val="Tahoma"/>
            <family val="2"/>
          </rPr>
          <t xml:space="preserve">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allow the political subdivision to increase the tax rate ceiling this year since 2014 is an even numbered year. To increase the tax rate the governing body of the political subdivision must conduct a public hearing, and in a public meeting it should adopt an ordinance, resolution, or policy statement justifying its action prior to setting and certifying its tax rate. </t>
        </r>
        <r>
          <rPr>
            <b/>
            <sz val="8"/>
            <rFont val="Tahoma"/>
            <family val="2"/>
          </rPr>
          <t xml:space="preserve">After adopted, the political subdivision should submit a copy of its ordinance, resolution, or policy statement to the SAO indicating the decision to increase the tax rate ceiling from the previous even numbered year(s) voluntarily reduced rate.  </t>
        </r>
        <r>
          <rPr>
            <sz val="8"/>
            <rFont val="Tahoma"/>
            <family val="2"/>
          </rPr>
          <t xml:space="preserve">
</t>
        </r>
      </text>
    </comment>
    <comment ref="M36"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O36"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Q36"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S36"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S23" authorId="0">
      <text>
        <r>
          <rPr>
            <b/>
            <sz val="8"/>
            <rFont val="Tahoma"/>
            <family val="2"/>
          </rPr>
          <t>Line B
Current Year Rate Computed
Based on Voluntarily Reduced Rate</t>
        </r>
        <r>
          <rPr>
            <sz val="8"/>
            <rFont val="Tahoma"/>
            <family val="2"/>
          </rPr>
          <t xml:space="preserve">
Calculated on Informational Form A, Line 23 (Prior Method).
This is the rate calculated to ensure existing property tax payers are not charged a "windfall" while allowing for reassessment revenue growth (lower of the actual increase in assessed valuation of existing property, the consumer price index, or 5%) if applicable.  When assessed valuations decrease there is not reassessment revenue growth factor allowed.
</t>
        </r>
      </text>
    </comment>
    <comment ref="S37" authorId="0">
      <text>
        <r>
          <rPr>
            <b/>
            <sz val="8"/>
            <rFont val="Tahoma"/>
            <family val="2"/>
          </rPr>
          <t xml:space="preserve">Line F
Current Year Tax Rate Ceiling
</t>
        </r>
        <r>
          <rPr>
            <sz val="8"/>
            <rFont val="Tahoma"/>
            <family val="2"/>
          </rPr>
          <t xml:space="preserve">This is the Lower of Line D or Line E above.
This is the highest rate allowed to comply with Missouri laws before any required sales tax or voluntary reductions.
For those political subdivisions that voluntarily reduced their tax rate in 2008, 2010, or 2012 but did not revert back to the tax rate ceiling without voluntary reduction, the 2014 tax rate ceiling will be based on the lower voluntarily reduced ceiling. </t>
        </r>
        <r>
          <rPr>
            <b/>
            <sz val="8"/>
            <rFont val="Tahoma"/>
            <family val="2"/>
          </rPr>
          <t>The political subdivision must use the Tax Rate Summary Page for setting its property tax rate.</t>
        </r>
        <r>
          <rPr>
            <sz val="8"/>
            <rFont val="Tahoma"/>
            <family val="2"/>
          </rPr>
          <t xml:space="preserv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allow the political subdivision to increase the tax rate ceiling this year since 2014 is an even numbered year. To increase the tax rate the governing body of the political subdivision must conduct a public hearing, and in a public meeting it should adopt an ordinance, resolution, or policy statement justifying its action prior to setting and certifying its tax rate. </t>
        </r>
        <r>
          <rPr>
            <b/>
            <sz val="8"/>
            <rFont val="Tahoma"/>
            <family val="2"/>
          </rPr>
          <t xml:space="preserve">After adopted, the political subdivision should submit a copy of its ordinance, resolution, or policy statement to the SAO indicating the decision to increase the tax rate ceiling from the previous even numbered year(s) voluntarily reduced rate.  </t>
        </r>
      </text>
    </comment>
    <comment ref="M39" authorId="0">
      <text>
        <r>
          <rPr>
            <b/>
            <sz val="8"/>
            <rFont val="Tahoma"/>
            <family val="2"/>
          </rPr>
          <t>Required Sales Tax Reduction</t>
        </r>
        <r>
          <rPr>
            <sz val="8"/>
            <rFont val="Tahoma"/>
            <family val="2"/>
          </rPr>
          <t xml:space="preserve">
If a sales tax was passed requiring a rollback of property taxes, then the amount calculated to comply with that rollback should be entered here.
</t>
        </r>
      </text>
    </comment>
    <comment ref="M46" authorId="0">
      <text>
        <r>
          <rPr>
            <b/>
            <sz val="8"/>
            <rFont val="Tahoma"/>
            <family val="2"/>
          </rPr>
          <t>Recoupment Rate</t>
        </r>
        <r>
          <rPr>
            <sz val="8"/>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
</t>
        </r>
      </text>
    </comment>
    <comment ref="O39" authorId="0">
      <text>
        <r>
          <rPr>
            <b/>
            <sz val="8"/>
            <rFont val="Tahoma"/>
            <family val="2"/>
          </rPr>
          <t>Required Sales Tax Reduction</t>
        </r>
        <r>
          <rPr>
            <sz val="8"/>
            <rFont val="Tahoma"/>
            <family val="2"/>
          </rPr>
          <t xml:space="preserve">
If a sales tax was passed requiring a rollback of property taxes, then the amount calculated to comply with that rollback should be entered here.
</t>
        </r>
      </text>
    </comment>
    <comment ref="O46" authorId="0">
      <text>
        <r>
          <rPr>
            <b/>
            <sz val="8"/>
            <rFont val="Tahoma"/>
            <family val="2"/>
          </rPr>
          <t>Recoupment Rate</t>
        </r>
        <r>
          <rPr>
            <sz val="8"/>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
</t>
        </r>
      </text>
    </comment>
    <comment ref="Q39" authorId="0">
      <text>
        <r>
          <rPr>
            <b/>
            <sz val="8"/>
            <rFont val="Tahoma"/>
            <family val="2"/>
          </rPr>
          <t>Required Sales Tax Reduction</t>
        </r>
        <r>
          <rPr>
            <sz val="8"/>
            <rFont val="Tahoma"/>
            <family val="2"/>
          </rPr>
          <t xml:space="preserve">
If a sales tax was passed requiring a rollback of property taxes, then the amount calculated to comply with that rollback should be entered here.
</t>
        </r>
      </text>
    </comment>
    <comment ref="Q46" authorId="0">
      <text>
        <r>
          <rPr>
            <b/>
            <sz val="8"/>
            <rFont val="Tahoma"/>
            <family val="2"/>
          </rPr>
          <t>Recoupment Rate</t>
        </r>
        <r>
          <rPr>
            <sz val="8"/>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
</t>
        </r>
      </text>
    </comment>
    <comment ref="K19" authorId="0">
      <text>
        <r>
          <rPr>
            <b/>
            <sz val="8"/>
            <rFont val="Tahoma"/>
            <family val="2"/>
          </rPr>
          <t>Line A</t>
        </r>
        <r>
          <rPr>
            <sz val="8"/>
            <rFont val="Tahoma"/>
            <family val="2"/>
          </rPr>
          <t xml:space="preserve">
</t>
        </r>
        <r>
          <rPr>
            <b/>
            <sz val="8"/>
            <rFont val="Tahoma"/>
            <family val="2"/>
          </rPr>
          <t>Prior Year Tax Rate Ceiling
Based on Voluntarily Reduced Rate</t>
        </r>
        <r>
          <rPr>
            <sz val="8"/>
            <rFont val="Tahoma"/>
            <family val="2"/>
          </rPr>
          <t xml:space="preserve">
Entered on the Data Entry Page.
This is the rate on the 2013 Tax Rate Summary Page, Line F2 from the most updated 2013 form.  
This number is revised as changes or updates are made to the 2013 data.
</t>
        </r>
        <r>
          <rPr>
            <sz val="8"/>
            <rFont val="Tahoma"/>
            <family val="2"/>
          </rPr>
          <t xml:space="preserve">
</t>
        </r>
      </text>
    </comment>
    <comment ref="M19" authorId="0">
      <text>
        <r>
          <rPr>
            <b/>
            <sz val="8"/>
            <rFont val="Tahoma"/>
            <family val="2"/>
          </rPr>
          <t>Line A</t>
        </r>
        <r>
          <rPr>
            <sz val="8"/>
            <rFont val="Tahoma"/>
            <family val="2"/>
          </rPr>
          <t xml:space="preserve">
</t>
        </r>
        <r>
          <rPr>
            <b/>
            <sz val="8"/>
            <rFont val="Tahoma"/>
            <family val="2"/>
          </rPr>
          <t>Prior Year Tax Rate Ceiling
Based on Voluntarily Reduced Rate</t>
        </r>
        <r>
          <rPr>
            <sz val="8"/>
            <rFont val="Tahoma"/>
            <family val="2"/>
          </rPr>
          <t xml:space="preserve">
Entered on the Data Entry Page.
This is the rate on the 2013 Tax Rate Summary Page, Line F2 from the most updated 2013 form.  
This number is revised as changes or updates are made to the 2013 data.
</t>
        </r>
        <r>
          <rPr>
            <sz val="8"/>
            <rFont val="Tahoma"/>
            <family val="2"/>
          </rPr>
          <t xml:space="preserve">
</t>
        </r>
      </text>
    </comment>
    <comment ref="O19" authorId="0">
      <text>
        <r>
          <rPr>
            <b/>
            <sz val="8"/>
            <rFont val="Tahoma"/>
            <family val="2"/>
          </rPr>
          <t>Line A</t>
        </r>
        <r>
          <rPr>
            <sz val="8"/>
            <rFont val="Tahoma"/>
            <family val="2"/>
          </rPr>
          <t xml:space="preserve">
</t>
        </r>
        <r>
          <rPr>
            <b/>
            <sz val="8"/>
            <rFont val="Tahoma"/>
            <family val="2"/>
          </rPr>
          <t>Prior Year Tax Rate Ceiling
Based on Voluntarily Reduced Rate</t>
        </r>
        <r>
          <rPr>
            <sz val="8"/>
            <rFont val="Tahoma"/>
            <family val="2"/>
          </rPr>
          <t xml:space="preserve">
Entered on the Data Entry Page.
This is the rate on the 2013 Tax Rate Summary Page, Line F2 from the most updated 2013 form.  
This number is revised as changes or updates are made to the 2013 data.
</t>
        </r>
        <r>
          <rPr>
            <sz val="8"/>
            <rFont val="Tahoma"/>
            <family val="2"/>
          </rPr>
          <t xml:space="preserve">
</t>
        </r>
      </text>
    </comment>
    <comment ref="Q19" authorId="0">
      <text>
        <r>
          <rPr>
            <b/>
            <sz val="8"/>
            <rFont val="Tahoma"/>
            <family val="2"/>
          </rPr>
          <t>Line A</t>
        </r>
        <r>
          <rPr>
            <sz val="8"/>
            <rFont val="Tahoma"/>
            <family val="2"/>
          </rPr>
          <t xml:space="preserve">
</t>
        </r>
        <r>
          <rPr>
            <b/>
            <sz val="8"/>
            <rFont val="Tahoma"/>
            <family val="2"/>
          </rPr>
          <t>Prior Year Tax Rate Ceiling
Based on Voluntarily Reduced Rate</t>
        </r>
        <r>
          <rPr>
            <sz val="8"/>
            <rFont val="Tahoma"/>
            <family val="2"/>
          </rPr>
          <t xml:space="preserve">
Entered on the Data Entry Page.
This is the rate on the 2013 Tax Rate Summary Page, Line F2 from the most updated 2013 form.  
This number is revised as changes or updates are made to the 2013 data.
</t>
        </r>
        <r>
          <rPr>
            <sz val="8"/>
            <rFont val="Tahoma"/>
            <family val="2"/>
          </rPr>
          <t xml:space="preserve">
</t>
        </r>
      </text>
    </comment>
    <comment ref="S19" authorId="0">
      <text>
        <r>
          <rPr>
            <b/>
            <sz val="8"/>
            <rFont val="Tahoma"/>
            <family val="2"/>
          </rPr>
          <t>Line A</t>
        </r>
        <r>
          <rPr>
            <sz val="8"/>
            <rFont val="Tahoma"/>
            <family val="2"/>
          </rPr>
          <t xml:space="preserve">
</t>
        </r>
        <r>
          <rPr>
            <b/>
            <sz val="8"/>
            <rFont val="Tahoma"/>
            <family val="2"/>
          </rPr>
          <t xml:space="preserve">Prior Year Tax Rate Ceiling
Prior Method - Based on Voluntarily Reduced Rate
</t>
        </r>
        <r>
          <rPr>
            <sz val="8"/>
            <rFont val="Tahoma"/>
            <family val="2"/>
          </rPr>
          <t xml:space="preserve">The Prior Method Column on the Summary Page is for information purposes only.
Entered on the Data Entry Page.
This is the rate on the 2013 Tax Rate Summary Page, Line F2 from the most updated 2013 form.  
This number is revised as changes or updates are made to the 2013 data.
</t>
        </r>
      </text>
    </comment>
    <comment ref="M42" authorId="0">
      <text>
        <r>
          <rPr>
            <b/>
            <sz val="8"/>
            <rFont val="Tahoma"/>
            <family val="2"/>
          </rPr>
          <t>20% Required Reduction</t>
        </r>
        <r>
          <rPr>
            <sz val="8"/>
            <rFont val="Tahoma"/>
            <family val="2"/>
          </rPr>
          <t xml:space="preserve">
For any political subdivision partially or wholly in a 1st class charter county that does not submit an estimated non-binding tax rate to the county(ies) by April 8th.</t>
        </r>
        <r>
          <rPr>
            <sz val="8"/>
            <rFont val="Tahoma"/>
            <family val="2"/>
          </rPr>
          <t xml:space="preserve">
</t>
        </r>
        <r>
          <rPr>
            <b/>
            <sz val="8"/>
            <rFont val="Tahoma"/>
            <family val="2"/>
          </rPr>
          <t>(Jackson County, St. Charles County, St. Louis County, and the City of St. Louis are First Class Charter Counties)</t>
        </r>
      </text>
    </comment>
    <comment ref="O42" authorId="0">
      <text>
        <r>
          <rPr>
            <b/>
            <sz val="8"/>
            <rFont val="Tahoma"/>
            <family val="2"/>
          </rPr>
          <t>20% Required Reduction</t>
        </r>
        <r>
          <rPr>
            <sz val="8"/>
            <rFont val="Tahoma"/>
            <family val="2"/>
          </rPr>
          <t xml:space="preserve">
For any political subdivision partially or wholly in a 1st class charter county that does not submit an estimated non-binding tax rate to the county(ies) by April 8th.</t>
        </r>
        <r>
          <rPr>
            <sz val="8"/>
            <rFont val="Tahoma"/>
            <family val="2"/>
          </rPr>
          <t xml:space="preserve">
</t>
        </r>
        <r>
          <rPr>
            <b/>
            <sz val="8"/>
            <rFont val="Tahoma"/>
            <family val="2"/>
          </rPr>
          <t>(Jackson County, St. Charles County, St. Louis County, and the City of St. Louis are First Class Charter Counties)</t>
        </r>
      </text>
    </comment>
    <comment ref="Q42" authorId="0">
      <text>
        <r>
          <rPr>
            <b/>
            <sz val="8"/>
            <rFont val="Tahoma"/>
            <family val="2"/>
          </rPr>
          <t>20% Required Reduction</t>
        </r>
        <r>
          <rPr>
            <sz val="8"/>
            <rFont val="Tahoma"/>
            <family val="2"/>
          </rPr>
          <t xml:space="preserve">
For any political subdivision partially or wholly in a 1st class charter county that does not submit an estimated non-binding tax rate to the county(ies) by April 8th.</t>
        </r>
        <r>
          <rPr>
            <sz val="8"/>
            <rFont val="Tahoma"/>
            <family val="2"/>
          </rPr>
          <t xml:space="preserve">
</t>
        </r>
        <r>
          <rPr>
            <b/>
            <sz val="8"/>
            <rFont val="Tahoma"/>
            <family val="2"/>
          </rPr>
          <t>(Jackson County, St. Charles County, St. Louis County, and the City of St. Louis are First Class Charter Counties)</t>
        </r>
      </text>
    </comment>
    <comment ref="K44" authorId="0">
      <text>
        <r>
          <rPr>
            <b/>
            <sz val="8"/>
            <rFont val="Tahoma"/>
            <family val="2"/>
          </rPr>
          <t xml:space="preserve">Voluntary Reduction
WARNING: A VOLUNTARY REDUCTION TAKEN IN AN EVEN-NUMBERED YEAR WILL LOWER THE TAX RATE CEILING FOR THE FOLLOWING YEAR(S).
</t>
        </r>
        <r>
          <rPr>
            <sz val="8"/>
            <rFont val="Tahoma"/>
            <family val="2"/>
          </rPr>
          <t xml:space="preserve">Any reduction of the tax rate ceiling that is not required is considered voluntary.
A voluntary reduction taken in an even numbered year will require the following  year's tax rate ceiling to be based on the Voluntarily Reduced Rate from the previous even-numbered year instead of the Tax Rate Ceiling. </t>
        </r>
        <r>
          <rPr>
            <b/>
            <sz val="8"/>
            <rFont val="Tahoma"/>
            <family val="2"/>
          </rPr>
          <t xml:space="preserve">
</t>
        </r>
      </text>
    </comment>
    <comment ref="M37" authorId="0">
      <text>
        <r>
          <rPr>
            <b/>
            <sz val="8"/>
            <rFont val="Tahoma"/>
            <family val="2"/>
          </rPr>
          <t>Line F
Current Year Tax Rate Ceiling</t>
        </r>
        <r>
          <rPr>
            <sz val="8"/>
            <rFont val="Tahoma"/>
            <family val="2"/>
          </rPr>
          <t xml:space="preserve">
</t>
        </r>
        <r>
          <rPr>
            <sz val="8"/>
            <rFont val="Tahoma"/>
            <family val="2"/>
          </rPr>
          <t xml:space="preserve">This is the Lower of Line D or Line E above.
This is the highest rate allowed to comply with Missouri laws before any required sales tax or voluntary reductions.
For those political subdivisions that voluntarily reduced their tax rate in 2008, 2010, or 2012 but did not revert back to the tax rate ceiling without voluntary reduction, the 2014 tax rate ceiling will be based on the lower voluntarily reduced ceiling. </t>
        </r>
        <r>
          <rPr>
            <b/>
            <sz val="8"/>
            <rFont val="Tahoma"/>
            <family val="2"/>
          </rPr>
          <t xml:space="preserve">The political subdivision must use the Tax Rate Summary Page for setting its property tax rate. </t>
        </r>
        <r>
          <rPr>
            <sz val="8"/>
            <rFont val="Tahoma"/>
            <family val="2"/>
          </rPr>
          <t xml:space="preserve">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allow the political subdivision to increase the tax rate ceiling this year since 2014 is an even numbered year. To increase the tax rate the governing body of the political subdivision must conduct a public hearing, and in a public meeting it should adopt an ordinance, resolution, or policy statement justifying its action prior to setting and certifying its tax rate. </t>
        </r>
        <r>
          <rPr>
            <b/>
            <sz val="8"/>
            <rFont val="Tahoma"/>
            <family val="2"/>
          </rPr>
          <t xml:space="preserve">After adopted, the political subdivision should submit a copy of its ordinance, resolution, or policy statement to the SAO indicating the decision to increase the tax rate ceiling from the previous even numbered year(s) voluntarily reduced rate.  </t>
        </r>
      </text>
    </comment>
    <comment ref="O37" authorId="0">
      <text>
        <r>
          <rPr>
            <b/>
            <sz val="8"/>
            <rFont val="Tahoma"/>
            <family val="2"/>
          </rPr>
          <t>Line F
Current Year Tax Rate Ceiling</t>
        </r>
        <r>
          <rPr>
            <sz val="8"/>
            <rFont val="Tahoma"/>
            <family val="2"/>
          </rPr>
          <t xml:space="preserve">
</t>
        </r>
        <r>
          <rPr>
            <sz val="8"/>
            <rFont val="Tahoma"/>
            <family val="2"/>
          </rPr>
          <t xml:space="preserve">This is the Lower of Line D or Line E above.
This is the highest rate allowed to comply with Missouri laws before any required sales tax or voluntary reductions.
For those political subdivisions that voluntarily reduced their tax rate in 2008, 2010, or 2012 but did not revert back to the tax rate ceiling without voluntary reduction, the 2014 tax rate ceiling will be based on the lower voluntarily reduced ceiling. </t>
        </r>
        <r>
          <rPr>
            <b/>
            <sz val="8"/>
            <rFont val="Tahoma"/>
            <family val="2"/>
          </rPr>
          <t xml:space="preserve">The political subdivision must use the Tax Rate Summary Page for setting its property tax rate. </t>
        </r>
        <r>
          <rPr>
            <sz val="8"/>
            <rFont val="Tahoma"/>
            <family val="2"/>
          </rPr>
          <t xml:space="preserve">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allow the political subdivision to increase the tax rate ceiling this year since 2014 is an even numbered year. To increase the tax rate the governing body of the political subdivision must conduct a public hearing, and in a public meeting it should adopt an ordinance, resolution, or policy statement justifying its action prior to setting and certifying its tax rate. </t>
        </r>
        <r>
          <rPr>
            <b/>
            <sz val="8"/>
            <rFont val="Tahoma"/>
            <family val="2"/>
          </rPr>
          <t xml:space="preserve">After adopted, the political subdivision should submit a copy of its ordinance, resolution, or policy statement to the SAO indicating the decision to increase the tax rate ceiling from the previous even numbered year(s) voluntarily reduced rate.  </t>
        </r>
        <r>
          <rPr>
            <sz val="8"/>
            <rFont val="Tahoma"/>
            <family val="2"/>
          </rPr>
          <t xml:space="preserve">
</t>
        </r>
      </text>
    </comment>
    <comment ref="Q37" authorId="0">
      <text>
        <r>
          <rPr>
            <b/>
            <sz val="8"/>
            <rFont val="Tahoma"/>
            <family val="2"/>
          </rPr>
          <t xml:space="preserve">Line F
Current Year Tax Rate Ceiling
</t>
        </r>
        <r>
          <rPr>
            <sz val="8"/>
            <rFont val="Tahoma"/>
            <family val="2"/>
          </rPr>
          <t xml:space="preserve">This is the Lower of Line D or Line E above.
This is the highest rate allowed to comply with Missouri laws before any required sales tax or voluntary reductions.
For those political subdivisions that voluntarily reduced their tax rate in 2008, 2010, or 2012 but did not revert back to the tax rate ceiling without voluntary reduction, the 2014 tax rate ceiling will be based on the lower voluntarily reduced ceiling. </t>
        </r>
        <r>
          <rPr>
            <b/>
            <sz val="8"/>
            <rFont val="Tahoma"/>
            <family val="2"/>
          </rPr>
          <t>The political subdivision must use the Tax Rate Summary Page for setting its property tax rate.</t>
        </r>
        <r>
          <rPr>
            <sz val="8"/>
            <rFont val="Tahoma"/>
            <family val="2"/>
          </rPr>
          <t xml:space="preserv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allow the political subdivision to increase the tax rate ceiling this year since 2014 is an even numbered year. To increase the tax rate the governing body of the political subdivision must conduct a public hearing, and in a public meeting it should adopt an ordinance, resolution, or policy statement justifying its action prior to setting and certifying its tax rate. </t>
        </r>
        <r>
          <rPr>
            <b/>
            <sz val="8"/>
            <rFont val="Tahoma"/>
            <family val="2"/>
          </rPr>
          <t xml:space="preserve">After adopted, the political subdivision should submit a copy of its ordinance, resolution, or policy statement to the SAO indicating the decision to increase the tax rate ceiling from the previous even numbered year(s) voluntarily reduced rate.  </t>
        </r>
        <r>
          <rPr>
            <sz val="8"/>
            <rFont val="Tahoma"/>
            <family val="2"/>
          </rPr>
          <t xml:space="preserve">
</t>
        </r>
      </text>
    </comment>
    <comment ref="M44" authorId="0">
      <text>
        <r>
          <rPr>
            <b/>
            <sz val="8"/>
            <rFont val="Tahoma"/>
            <family val="2"/>
          </rPr>
          <t xml:space="preserve">Voluntary Reduction
WARNING: A VOLUNTARY REDUCTION TAKEN IN AN EVEN-NUMBERED YEAR WILL LOWER THE TAX RATE CEILING FOR THE FOLLOWING YEAR(S).
</t>
        </r>
        <r>
          <rPr>
            <sz val="8"/>
            <rFont val="Tahoma"/>
            <family val="2"/>
          </rPr>
          <t xml:space="preserve">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t>
        </r>
        <r>
          <rPr>
            <b/>
            <sz val="8"/>
            <rFont val="Tahoma"/>
            <family val="2"/>
          </rPr>
          <t xml:space="preserve">
</t>
        </r>
      </text>
    </comment>
    <comment ref="O44" authorId="0">
      <text>
        <r>
          <rPr>
            <b/>
            <sz val="8"/>
            <rFont val="Tahoma"/>
            <family val="2"/>
          </rPr>
          <t xml:space="preserve">Voluntary Reduction
WARNING: A VOLUNTARY REDUCTION TAKEN IN AN EVEN-NUMBERED YEAR WILL LOWER THE TAX RATE CEILING FOR THE FOLLOWING YEAR(S).
</t>
        </r>
        <r>
          <rPr>
            <sz val="8"/>
            <rFont val="Tahoma"/>
            <family val="2"/>
          </rPr>
          <t>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t>
        </r>
        <r>
          <rPr>
            <b/>
            <sz val="8"/>
            <rFont val="Tahoma"/>
            <family val="2"/>
          </rPr>
          <t xml:space="preserve">
</t>
        </r>
      </text>
    </comment>
    <comment ref="Q44" authorId="0">
      <text>
        <r>
          <rPr>
            <b/>
            <sz val="8"/>
            <rFont val="Tahoma"/>
            <family val="2"/>
          </rPr>
          <t xml:space="preserve">Voluntary Reduction
WARNING: A VOLUNTARY REDUCTION TAKEN IN AN EVEN-NUMBERED YEAR WILL LOWER THE TAX RATE CEILING FOR THE FOLLOWING YEAR(S).
</t>
        </r>
        <r>
          <rPr>
            <sz val="8"/>
            <rFont val="Tahoma"/>
            <family val="2"/>
          </rPr>
          <t xml:space="preserve">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t>
        </r>
        <r>
          <rPr>
            <b/>
            <sz val="8"/>
            <rFont val="Tahoma"/>
            <family val="2"/>
          </rPr>
          <t xml:space="preserve">
</t>
        </r>
      </text>
    </comment>
    <comment ref="M54" authorId="0">
      <text>
        <r>
          <rPr>
            <b/>
            <sz val="8"/>
            <rFont val="Tahoma"/>
            <family val="2"/>
          </rPr>
          <t>Amount of Rate Increase Authorized by Voters for Current Year                                               (if new or different purpose)</t>
        </r>
        <r>
          <rPr>
            <sz val="8"/>
            <rFont val="Tahoma"/>
            <family val="2"/>
          </rPr>
          <t xml:space="preserve">
Calculated on Form B, Line 15 if an election occurred for a new purpose.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text>
    </comment>
    <comment ref="O54" authorId="0">
      <text>
        <r>
          <rPr>
            <b/>
            <sz val="8"/>
            <rFont val="Tahoma"/>
            <family val="2"/>
          </rPr>
          <t>Amount of Rate Increase Authorized by Voters for Current Year                                               (if new or different purpose)</t>
        </r>
        <r>
          <rPr>
            <sz val="8"/>
            <rFont val="Tahoma"/>
            <family val="2"/>
          </rPr>
          <t xml:space="preserve">
Calculated on Form B, Line 15 if an election occurred for a new purpose.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text>
    </comment>
    <comment ref="S54" authorId="0">
      <text>
        <r>
          <rPr>
            <b/>
            <sz val="8"/>
            <rFont val="Tahoma"/>
            <family val="2"/>
          </rPr>
          <t>Amount of Rate Increase Authorized by Voters for Current Year                                               (if new or different purpose)</t>
        </r>
        <r>
          <rPr>
            <sz val="8"/>
            <rFont val="Tahoma"/>
            <family val="2"/>
          </rPr>
          <t xml:space="preserve">
Calculated on Form B, Line 15 if an election occurred for a new purpose.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text>
    </comment>
    <comment ref="Q54" authorId="0">
      <text>
        <r>
          <rPr>
            <b/>
            <sz val="8"/>
            <rFont val="Tahoma"/>
            <family val="2"/>
          </rPr>
          <t>Amount of Rate Increase Authorized by Voters for Current Year                                               (if new or different purpose)</t>
        </r>
        <r>
          <rPr>
            <sz val="8"/>
            <rFont val="Tahoma"/>
            <family val="2"/>
          </rPr>
          <t xml:space="preserve">
Calculated on Form B, Line 15 if an election occurred for a new purpose.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text>
    </comment>
    <comment ref="K48" authorId="0">
      <text>
        <r>
          <rPr>
            <b/>
            <sz val="8"/>
            <rFont val="Tahoma"/>
            <family val="2"/>
          </rPr>
          <t xml:space="preserve">Tax Rate to Be Levied
</t>
        </r>
        <r>
          <rPr>
            <sz val="8"/>
            <rFont val="Tahoma"/>
            <family val="2"/>
          </rPr>
          <t xml:space="preserve">The tax rate to be levied is the tax rate ceiling minus all required reductions and voluntary reductions plus any allowable recoupments.
Line F - Line G1 - Line G2 - Line H + Line I
</t>
        </r>
      </text>
    </comment>
    <comment ref="M48" authorId="0">
      <text>
        <r>
          <rPr>
            <b/>
            <sz val="8"/>
            <rFont val="Tahoma"/>
            <family val="2"/>
          </rPr>
          <t xml:space="preserve">Tax Rate to Be Levied
</t>
        </r>
        <r>
          <rPr>
            <sz val="8"/>
            <rFont val="Tahoma"/>
            <family val="2"/>
          </rPr>
          <t xml:space="preserve">The tax rate to be levied is the tax rate ceiling minus all required reductions and voluntary reductions plus any allowable recoupments.
Line F - Line G1 - Line G2 - Line H + Line I
</t>
        </r>
      </text>
    </comment>
    <comment ref="O48" authorId="0">
      <text>
        <r>
          <rPr>
            <b/>
            <sz val="8"/>
            <rFont val="Tahoma"/>
            <family val="2"/>
          </rPr>
          <t xml:space="preserve">Tax Rate to Be Levied
</t>
        </r>
        <r>
          <rPr>
            <sz val="8"/>
            <rFont val="Tahoma"/>
            <family val="2"/>
          </rPr>
          <t xml:space="preserve">The tax rate to be levied is the tax rate ceiling minus all required reductions and voluntary reductions plus any allowable recoupments.
Line F - Line G1 - Line G2 - Line H + Line I
</t>
        </r>
      </text>
    </comment>
    <comment ref="Q48" authorId="0">
      <text>
        <r>
          <rPr>
            <b/>
            <sz val="8"/>
            <rFont val="Tahoma"/>
            <family val="2"/>
          </rPr>
          <t xml:space="preserve">Tax Rate to Be Levied
</t>
        </r>
        <r>
          <rPr>
            <sz val="8"/>
            <rFont val="Tahoma"/>
            <family val="2"/>
          </rPr>
          <t xml:space="preserve">The tax rate to be levied is the tax rate ceiling minus all required reductions and voluntary reductions plus any allowable recoupments.
Line F - Line G1 - Line G2 - Line H + Line I
</t>
        </r>
      </text>
    </comment>
  </commentList>
</comments>
</file>

<file path=xl/comments5.xml><?xml version="1.0" encoding="utf-8"?>
<comments xmlns="http://schemas.openxmlformats.org/spreadsheetml/2006/main">
  <authors>
    <author>Becky Webb</author>
  </authors>
  <commentList>
    <comment ref="N48"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8 is more than the desired rate to levy.
</t>
        </r>
      </text>
    </comment>
  </commentList>
</comments>
</file>

<file path=xl/comments6.xml><?xml version="1.0" encoding="utf-8"?>
<comments xmlns="http://schemas.openxmlformats.org/spreadsheetml/2006/main">
  <authors>
    <author>Becky Webb</author>
  </authors>
  <commentList>
    <comment ref="S32"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Q32"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O32"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M32"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K32"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List>
</comments>
</file>

<file path=xl/sharedStrings.xml><?xml version="1.0" encoding="utf-8"?>
<sst xmlns="http://schemas.openxmlformats.org/spreadsheetml/2006/main" count="793" uniqueCount="411">
  <si>
    <t>(Purpose of Levy)</t>
  </si>
  <si>
    <t>A.</t>
  </si>
  <si>
    <t>AA.</t>
  </si>
  <si>
    <t>Residential</t>
  </si>
  <si>
    <t>Real Estate</t>
  </si>
  <si>
    <t>Agricultural</t>
  </si>
  <si>
    <t>Commercial</t>
  </si>
  <si>
    <t>Personal</t>
  </si>
  <si>
    <t>Property</t>
  </si>
  <si>
    <t>D.</t>
  </si>
  <si>
    <t>E.</t>
  </si>
  <si>
    <t>F.</t>
  </si>
  <si>
    <t>G.</t>
  </si>
  <si>
    <t>H.</t>
  </si>
  <si>
    <t>I.</t>
  </si>
  <si>
    <t>J.</t>
  </si>
  <si>
    <t>BB.</t>
  </si>
  <si>
    <t>(Signature)</t>
  </si>
  <si>
    <t>(Printed Name)</t>
  </si>
  <si>
    <t xml:space="preserve"> </t>
  </si>
  <si>
    <t>1.</t>
  </si>
  <si>
    <t>2.</t>
  </si>
  <si>
    <t>3.</t>
  </si>
  <si>
    <t>4.</t>
  </si>
  <si>
    <t>Adjusted Current Year Assessed Valuation</t>
  </si>
  <si>
    <t>5.</t>
  </si>
  <si>
    <t>6.</t>
  </si>
  <si>
    <t>7.</t>
  </si>
  <si>
    <t>8.</t>
  </si>
  <si>
    <t>Adjusted Prior Year Assessed Valuation</t>
  </si>
  <si>
    <t>9.</t>
  </si>
  <si>
    <t>10.</t>
  </si>
  <si>
    <t>Certified by the State Tax Commission</t>
  </si>
  <si>
    <t>11.</t>
  </si>
  <si>
    <t>12.</t>
  </si>
  <si>
    <t>13.</t>
  </si>
  <si>
    <t>14.</t>
  </si>
  <si>
    <t>15.</t>
  </si>
  <si>
    <t>16.</t>
  </si>
  <si>
    <t>17.</t>
  </si>
  <si>
    <t>18.</t>
  </si>
  <si>
    <t>19.</t>
  </si>
  <si>
    <t xml:space="preserve">Limit to the Prior Year Maximum Authorized Levy </t>
  </si>
  <si>
    <t>20.</t>
  </si>
  <si>
    <t>Total</t>
  </si>
  <si>
    <t>21.</t>
  </si>
  <si>
    <t>22.</t>
  </si>
  <si>
    <t>23.</t>
  </si>
  <si>
    <t>Prior Method</t>
  </si>
  <si>
    <t>24.</t>
  </si>
  <si>
    <t>25.</t>
  </si>
  <si>
    <t>26.</t>
  </si>
  <si>
    <t>27.</t>
  </si>
  <si>
    <t>28.</t>
  </si>
  <si>
    <t>29.</t>
  </si>
  <si>
    <t>30.</t>
  </si>
  <si>
    <t>31.</t>
  </si>
  <si>
    <t>32.</t>
  </si>
  <si>
    <t>33.</t>
  </si>
  <si>
    <t>34.</t>
  </si>
  <si>
    <t>35.</t>
  </si>
  <si>
    <t>Calculate Final Blended Rate</t>
  </si>
  <si>
    <t>(YES)</t>
  </si>
  <si>
    <t>(NO)</t>
  </si>
  <si>
    <t>HASH TOTAL (To be computed and used by the State)</t>
  </si>
  <si>
    <t>(Date)</t>
  </si>
  <si>
    <t>** - Mandatory Required Fields to Complete</t>
  </si>
  <si>
    <t>OR</t>
  </si>
  <si>
    <t>**Date of Election</t>
  </si>
  <si>
    <t>**Ballot Language</t>
  </si>
  <si>
    <t>**Election Results</t>
  </si>
  <si>
    <t>**Expiration Date</t>
  </si>
  <si>
    <t>*</t>
  </si>
  <si>
    <t xml:space="preserve">The tax rate levied may be lower than the rate computed as long as adequate funds are available to service the debt requirements.  </t>
  </si>
  <si>
    <t xml:space="preserve">  </t>
  </si>
  <si>
    <r>
      <t>Anticipated balance at end of current calendar year.</t>
    </r>
    <r>
      <rPr>
        <sz val="11"/>
        <rFont val="Times New Roman"/>
        <family val="1"/>
      </rPr>
      <t xml:space="preserve">  </t>
    </r>
  </si>
  <si>
    <t>Personal Property</t>
  </si>
  <si>
    <t>PART B.    Additional Voter Approved Rates - See Form B for additional instructions.</t>
  </si>
  <si>
    <t>PART C.    Debt Service Requirements - See Form C for additional instructions.</t>
  </si>
  <si>
    <t>Purpose</t>
  </si>
  <si>
    <t>(Yes or No)</t>
  </si>
  <si>
    <t>(a)</t>
  </si>
  <si>
    <t>(b)</t>
  </si>
  <si>
    <t>(d)</t>
  </si>
  <si>
    <t>(c)</t>
  </si>
  <si>
    <t>Name of Political Subdivision</t>
  </si>
  <si>
    <t>(Name of Political Subdivision)</t>
  </si>
  <si>
    <t>(Political Subdivision Code)</t>
  </si>
  <si>
    <t>COMPUTATION OF REASSESSMENT GROWTH AND RATE FOR COMPLIANCE WITH ARTICLE X, SECTION 22 AND SECTION 137.073 RSMo</t>
  </si>
  <si>
    <t>TAX RATE SUMMARY PAGE</t>
  </si>
  <si>
    <t>Calculated Amount</t>
  </si>
  <si>
    <t>INSTRUCTIONS:     COMPLETE THE HIGHLIGHTED CELLS TO USE THIS TAX RATE CALCULATOR.</t>
  </si>
  <si>
    <t>Debt Service</t>
  </si>
  <si>
    <t>A</t>
  </si>
  <si>
    <t>B</t>
  </si>
  <si>
    <t>C</t>
  </si>
  <si>
    <t>Relative Ratio of Current Year Adjusted Assessed Valuation</t>
  </si>
  <si>
    <t>Current Year Adjusted Assessed Valuation of Rates being Revised</t>
  </si>
  <si>
    <t>36.</t>
  </si>
  <si>
    <t>(Line 1 - Line 2 - Line 3 - Line 4)</t>
  </si>
  <si>
    <t>-</t>
  </si>
  <si>
    <t>Calculate Revised Rate(s)</t>
  </si>
  <si>
    <t>Total Assessed Valuation  [Line 1 (Total)]</t>
  </si>
  <si>
    <t>Maximum Authorized Levy</t>
  </si>
  <si>
    <t>Less Voluntary Reduction By Political Subdivision</t>
  </si>
  <si>
    <t>(Political Subdivision)</t>
  </si>
  <si>
    <t>**</t>
  </si>
  <si>
    <t>Assessed Valuation of New Construction &amp; Improvements</t>
  </si>
  <si>
    <t>Assessed Value of Newly Added Territory</t>
  </si>
  <si>
    <t>Assessed Value in Newly Separated Territory</t>
  </si>
  <si>
    <r>
      <t>finalized by the local board of equalization</t>
    </r>
    <r>
      <rPr>
        <sz val="10.5"/>
        <rFont val="Times New Roman"/>
        <family val="1"/>
      </rPr>
      <t>.</t>
    </r>
  </si>
  <si>
    <r>
      <t>Percentage Increase in Adjusted Valuation</t>
    </r>
    <r>
      <rPr>
        <sz val="11"/>
        <rFont val="Times New Roman"/>
        <family val="1"/>
      </rPr>
      <t xml:space="preserve"> of existing property</t>
    </r>
  </si>
  <si>
    <t xml:space="preserve">Maximum Prior Year Adjusted Revenue Permitted </t>
  </si>
  <si>
    <t>Permitted Reassessment Revenue Growth</t>
  </si>
  <si>
    <t xml:space="preserve">Revenue Permitted in the Current Year </t>
  </si>
  <si>
    <t xml:space="preserve">Revision to Rate  </t>
  </si>
  <si>
    <t xml:space="preserve">Revised Rate Rounded  </t>
  </si>
  <si>
    <t>Tax Rate Permitted Using Prior Method</t>
  </si>
  <si>
    <t>DEBT SERVICE CALCULATION FOR GENERAL OBLIGATION BONDS</t>
  </si>
  <si>
    <t>PAID FOR WITH PROPERTY TAXES</t>
  </si>
  <si>
    <t>The tax rate for Debt Service will be considered valid if, after making the payment(s) for which the tax was levied, the bonds remain outstanding, and the debt fund reserves do not exceed the following year's payments.  Since the property taxes are levied and collected on a calendar year basis (January - December), it is recommended that this levy be computed using calendar year data.</t>
  </si>
  <si>
    <r>
      <t xml:space="preserve">Total required for debt service </t>
    </r>
    <r>
      <rPr>
        <sz val="11"/>
        <rFont val="Times New Roman"/>
        <family val="1"/>
      </rPr>
      <t>(Line 2 + Line 3 + Line 4)</t>
    </r>
  </si>
  <si>
    <r>
      <t xml:space="preserve">Property tax revenue required for debt service </t>
    </r>
    <r>
      <rPr>
        <sz val="11"/>
        <rFont val="Times New Roman"/>
        <family val="1"/>
      </rPr>
      <t>(Line 5 - Line 6)</t>
    </r>
  </si>
  <si>
    <r>
      <t>Computation of debt service tax rate</t>
    </r>
    <r>
      <rPr>
        <b/>
        <sz val="11"/>
        <rFont val="Times New Roman"/>
        <family val="1"/>
      </rPr>
      <t xml:space="preserve">  </t>
    </r>
    <r>
      <rPr>
        <sz val="11"/>
        <rFont val="Times New Roman"/>
        <family val="1"/>
      </rPr>
      <t>[(Line 7 / Line 1) x 100]</t>
    </r>
  </si>
  <si>
    <r>
      <t>Actual rate to be levied for debt service purposes</t>
    </r>
    <r>
      <rPr>
        <sz val="11"/>
        <rFont val="Times New Roman"/>
        <family val="1"/>
      </rPr>
      <t xml:space="preserve"> </t>
    </r>
    <r>
      <rPr>
        <b/>
        <sz val="11"/>
        <rFont val="Times New Roman"/>
        <family val="1"/>
      </rPr>
      <t xml:space="preserve">* </t>
    </r>
    <r>
      <rPr>
        <sz val="11"/>
        <rFont val="Times New Roman"/>
        <family val="1"/>
      </rPr>
      <t xml:space="preserve">(Line 8 - Line 9) </t>
    </r>
  </si>
  <si>
    <t>Mandatory Required Fields to Complete (For General Obligation Bonds Paid for by Property Taxes).</t>
  </si>
  <si>
    <t xml:space="preserve">I, the undersigned </t>
  </si>
  <si>
    <t>(Telephone)</t>
  </si>
  <si>
    <t>Since the prior year tax rate computation, some political subdivisions may have held elections where voters approved an increase in an existing tax or approved a new tax.  Form B is designed to document the election.</t>
  </si>
  <si>
    <t>Limit Personal Property to the Prior Year Ceiling</t>
  </si>
  <si>
    <t>37.</t>
  </si>
  <si>
    <t>38.</t>
  </si>
  <si>
    <t>39.</t>
  </si>
  <si>
    <r>
      <t xml:space="preserve">Rate(s) to be Revised  </t>
    </r>
    <r>
      <rPr>
        <b/>
        <sz val="10"/>
        <rFont val="Times New Roman"/>
        <family val="1"/>
      </rPr>
      <t>Note:  Revision Can Not Increase Personal Property Rate</t>
    </r>
  </si>
  <si>
    <t xml:space="preserve">Increase in Consumer Price Index </t>
  </si>
  <si>
    <t>40.</t>
  </si>
  <si>
    <t>but State Assessed in Current Year</t>
  </si>
  <si>
    <t>Assessed Value of Property Locally Assessed in Prior Year,</t>
  </si>
  <si>
    <t>(Line 6 - Line 7 - Line 8 - Line 9)</t>
  </si>
  <si>
    <t>from property that existed in both years.  (Line 15 + Line 17)</t>
  </si>
  <si>
    <t>[Lower of Line 20 (Personal Property) or Line 14 (Personal Property)]</t>
  </si>
  <si>
    <t>[Line 24 (Total) - Line 24 (Prior Method)]</t>
  </si>
  <si>
    <t>[(If Line 27 &lt; or &gt; 0 &amp; Line 23 &lt; Line 23 (Prior Method), Then Line 23, Otherwise 0]</t>
  </si>
  <si>
    <t>(If Line 28 &gt; 0, Then Line 5, Otherwise 0)</t>
  </si>
  <si>
    <t>Revised Rate (Line 23 + Line 31)</t>
  </si>
  <si>
    <t>(If Line 32 &lt; 1, Then Round to a 3-digit rate, Otherwise Round to a 4-digit rate)</t>
  </si>
  <si>
    <t>Revenue Differences Using the Different Methods  (Line 38 - Line 39)</t>
  </si>
  <si>
    <r>
      <t xml:space="preserve">Percent Change </t>
    </r>
    <r>
      <rPr>
        <sz val="10"/>
        <rFont val="Times New Roman"/>
        <family val="1"/>
      </rPr>
      <t xml:space="preserve"> (Line 40 / Line 39)</t>
    </r>
  </si>
  <si>
    <t>41.</t>
  </si>
  <si>
    <t>2(d) = [Line 1(d) - 3(d) - 6(d) + 7(d) + 8(d)] If negative, enter zero</t>
  </si>
  <si>
    <t>SAO WEB SITE FILE</t>
  </si>
  <si>
    <r>
      <t xml:space="preserve">PART A.    Enter only the </t>
    </r>
    <r>
      <rPr>
        <b/>
        <u val="single"/>
        <sz val="10"/>
        <rFont val="Times New Roman"/>
        <family val="1"/>
      </rPr>
      <t>Assessed Valuation</t>
    </r>
    <r>
      <rPr>
        <b/>
        <sz val="10"/>
        <rFont val="Times New Roman"/>
        <family val="1"/>
      </rPr>
      <t xml:space="preserve">  -  See Form A for additional instructions.</t>
    </r>
  </si>
  <si>
    <t>2) Is this Election Increasing an Existing Rate?</t>
  </si>
  <si>
    <t xml:space="preserve">   (Office or Position) do hereby certify that the data set forth above is true and accurate to the best of my knowledge and belief.</t>
  </si>
  <si>
    <t>(Line 10)</t>
  </si>
  <si>
    <r>
      <t xml:space="preserve">Enter </t>
    </r>
    <r>
      <rPr>
        <u val="single"/>
        <sz val="10.5"/>
        <rFont val="Times New Roman"/>
        <family val="1"/>
      </rPr>
      <t>the lower</t>
    </r>
    <r>
      <rPr>
        <sz val="10.5"/>
        <rFont val="Times New Roman"/>
        <family val="1"/>
      </rPr>
      <t xml:space="preserve"> of the actual growth (Line 11), the CPI (Line 12), or 5%.</t>
    </r>
  </si>
  <si>
    <t>If Line 11 is negative, enter 0%.</t>
  </si>
  <si>
    <t>Do not enter less than 0%, nor more than 5%.</t>
  </si>
  <si>
    <t>(Line 5)</t>
  </si>
  <si>
    <t>NEW VOTER APPROVED TAX RATE OR TAX RATE INCREASE</t>
  </si>
  <si>
    <t>Enter this rate on the Tax Rate Summary Page, Line AA.</t>
  </si>
  <si>
    <t>HASH TOTALS</t>
  </si>
  <si>
    <t>[Lower of Line 20, Line 21 (for Personal Property only), or Line 22]</t>
  </si>
  <si>
    <r>
      <t>Plus Allowable Recoupment Rate</t>
    </r>
    <r>
      <rPr>
        <b/>
        <sz val="10.5"/>
        <rFont val="Times New Roman"/>
        <family val="1"/>
      </rPr>
      <t xml:space="preserve"> </t>
    </r>
    <r>
      <rPr>
        <sz val="10"/>
        <rFont val="Times New Roman"/>
        <family val="1"/>
      </rPr>
      <t>If Applicable (Attach Form G or H)</t>
    </r>
  </si>
  <si>
    <t>(Prior Method)</t>
  </si>
  <si>
    <t>Single Rate</t>
  </si>
  <si>
    <t>Calculation</t>
  </si>
  <si>
    <t>Include the current locally and stated assessed valuation obtained           from the County Clerk, County Assessor, or comparable office</t>
  </si>
  <si>
    <t>2(a) (b) &amp; (c) - May be obtained from the County Clerk or County Assessor</t>
  </si>
  <si>
    <t>Obtained from the County Clerk or County Assessor</t>
  </si>
  <si>
    <r>
      <t>Assessed Value of Real Property that Changed Subclass from the Prior Year and Was Added to a New Subclass in the Current Year</t>
    </r>
    <r>
      <rPr>
        <sz val="11"/>
        <rFont val="Times New Roman"/>
        <family val="1"/>
      </rPr>
      <t xml:space="preserve">  </t>
    </r>
    <r>
      <rPr>
        <sz val="10.5"/>
        <rFont val="Times New Roman"/>
        <family val="1"/>
      </rPr>
      <t>Obtained from the County Clerk or County Assessor</t>
    </r>
  </si>
  <si>
    <r>
      <t xml:space="preserve">Assessed Value of Real Property that Changed Subclass from the Prior Year and Was Subtracted from the Previously Reported Subclass  </t>
    </r>
    <r>
      <rPr>
        <sz val="10.5"/>
        <rFont val="Times New Roman"/>
        <family val="1"/>
      </rPr>
      <t>Obtained from the County Clerk or County Assessor</t>
    </r>
  </si>
  <si>
    <t>in the current year over the prior year's assessed valuation                      [(Line 5 - Line 10) / Line 10] x 100</t>
  </si>
  <si>
    <t>from property that existed in both years [(Line 13 x Line 14) / 100]</t>
  </si>
  <si>
    <r>
      <t>Additional Reassessment Revenue Permitted</t>
    </r>
    <r>
      <rPr>
        <sz val="11"/>
        <rFont val="Times New Roman"/>
        <family val="1"/>
      </rPr>
      <t xml:space="preserve">  </t>
    </r>
    <r>
      <rPr>
        <sz val="10.5"/>
        <rFont val="Times New Roman"/>
        <family val="1"/>
      </rPr>
      <t>(Line 15 x Line 16)</t>
    </r>
  </si>
  <si>
    <t>Tax Rate Permitted Prior to HB1150 &amp; SB960 (Line 18 / Line 19 x 100)</t>
  </si>
  <si>
    <t>Tax Revenue  [(Line 1 x Line 23) / 100]</t>
  </si>
  <si>
    <t>Blended Rate  [Line 24 (Total) / Line 25 x 100]</t>
  </si>
  <si>
    <t>Revenue Difference due to the multi rate calculation</t>
  </si>
  <si>
    <t>Tax Revenue  [(Line 1 x Line 33) / 100]</t>
  </si>
  <si>
    <t>Final Blended Rate  [(Line 34 (Total) / Line 35) x 100]</t>
  </si>
  <si>
    <t>Article X, Section 22 and Section 137.073 RSMo. (Line 33)</t>
  </si>
  <si>
    <t>Tax Rate(s) Permitted Calculated Pursuant to</t>
  </si>
  <si>
    <t>Revenue Calculated the Multi Rate Method  [(Line 37 x Line 1) / 100]</t>
  </si>
  <si>
    <r>
      <t xml:space="preserve">Revenue Calculated Using the Single Rate Method                                             </t>
    </r>
    <r>
      <rPr>
        <sz val="9"/>
        <rFont val="Times New Roman"/>
        <family val="1"/>
      </rPr>
      <t>[Line 23 (Prior Method) x Line 1) / 100]</t>
    </r>
  </si>
  <si>
    <t>For Informational Purposes Only - Impact of the Multi Rate System</t>
  </si>
  <si>
    <t>FORM B - FOR POLITICAL SUBDIVISIONS OTHER THAN SCHOOL DISTRICTS</t>
  </si>
  <si>
    <t>FORM C - FOR POLITICAL SUBDIVISIONS OTHER THAN SCHOOL DISTRICTS</t>
  </si>
  <si>
    <t>[If Line 28 &gt; 0, Then -Line 30 x Line 27 / Line 5 x 100 (limited to -Line 28), Otherwise 0]</t>
  </si>
  <si>
    <t>of the Rates being Revised  [Line 29 / Line 29 (Total)]</t>
  </si>
  <si>
    <t>For Informational Purposes Only - Blended Rate Calculation</t>
  </si>
  <si>
    <t>42.</t>
  </si>
  <si>
    <t>43.</t>
  </si>
  <si>
    <t>Allowable Recoupment Rate (Tax Rate Summary Page, Line I)</t>
  </si>
  <si>
    <t>44.</t>
  </si>
  <si>
    <t>Tax Rate Ceiling Including Recoupment (Line 42 + Line 43)</t>
  </si>
  <si>
    <t>45.</t>
  </si>
  <si>
    <t>Assessed Valuation (Line 1)</t>
  </si>
  <si>
    <t>46.</t>
  </si>
  <si>
    <t>Revenue from Tax Rate Ceiling Including Recoupment</t>
  </si>
  <si>
    <t>[(Line 44 x Line 45) / 100]</t>
  </si>
  <si>
    <t>47.</t>
  </si>
  <si>
    <t>Blended Tax Rate Ceiling Including Recoupment [Line 46 (Total) / Line 45 (Total) x 100]</t>
  </si>
  <si>
    <t>48.</t>
  </si>
  <si>
    <t>Voluntary Reduction (Tax Rate Summary Page, Line H)</t>
  </si>
  <si>
    <t>49.</t>
  </si>
  <si>
    <t>Unadjusted Levy (Line 44 - Line 48)</t>
  </si>
  <si>
    <t>50.</t>
  </si>
  <si>
    <t>51.</t>
  </si>
  <si>
    <t>Revenue from Unadjusted Levy [Line 49 x Line 50 / 100]</t>
  </si>
  <si>
    <t>52.</t>
  </si>
  <si>
    <t>Blended Tax Rate from the Unadjusted Levy [Line 51 (Total) / Line 50 (Total) x 100]</t>
  </si>
  <si>
    <t>53.</t>
  </si>
  <si>
    <t>Sales Tax Reduction (Tax Rate Summary Page, Line G)</t>
  </si>
  <si>
    <t>54.</t>
  </si>
  <si>
    <t>Adjusted Levy (Line 49 - Line 53)</t>
  </si>
  <si>
    <t>55.</t>
  </si>
  <si>
    <t>56.</t>
  </si>
  <si>
    <t>57.</t>
  </si>
  <si>
    <t>Blended Tax Rate from the Adjusted Levy [Line 56 (Total) / Line 55 (Total) x 100]</t>
  </si>
  <si>
    <t>Revenue from Adjusted Levy [Line 54 x Line  55 / 100]</t>
  </si>
  <si>
    <r>
      <t xml:space="preserve">Total current year assessed valuation </t>
    </r>
    <r>
      <rPr>
        <sz val="11"/>
        <rFont val="Times New Roman"/>
        <family val="1"/>
      </rPr>
      <t>obtained from the County Clerk or County Assessor.</t>
    </r>
  </si>
  <si>
    <t>(Form A, Line 1 Total)</t>
  </si>
  <si>
    <r>
      <t xml:space="preserve">Estimated costs of collection (collector fees and commissions and Assessment Fund withholdings) and anticipated delinquencies.  </t>
    </r>
    <r>
      <rPr>
        <sz val="11"/>
        <rFont val="Times New Roman"/>
        <family val="1"/>
      </rPr>
      <t>Experience in prior years is the best guide for estimating un-collectible taxes.  (Usually 2% to 10% of Line 2 above)</t>
    </r>
  </si>
  <si>
    <t>Reasonable reserve up to one year's payment</t>
  </si>
  <si>
    <t>Line 6 is subtracted from Line 5 because the debt service fund is only allowed to have the payment required for the next calendar year (Line 2) and the reasonable reserve of the following year's payments (Line 4).  Any current balance in the fund available to meet these requirements, so it is deducted from the total revenues required for Debt Service purposes.</t>
  </si>
  <si>
    <t>If [(Line 7 / Line 1) x 100] &lt; 1, then round to a 3-digit rate, otherwise round to a 4-digit rate.</t>
  </si>
  <si>
    <t>Show the anticipated bank or fund balance at December 31st of this year (this will equal the current balance minus the amount of any principal or interest payments due before December 31st plus any estimated investment earnings due before December 31st).  Do not add the anticipated collections of this tax into this amount.</t>
  </si>
  <si>
    <t>The final version of this form MUST be sent to the County Clerk to forward to the State Auditor's Office.</t>
  </si>
  <si>
    <t>Proposed rate to be entered on tax books by County Clerk</t>
  </si>
  <si>
    <t>Based on Certification from the Political Subdivision:</t>
  </si>
  <si>
    <t>Lines:     J</t>
  </si>
  <si>
    <t>Section 137.073.7 RSMo, states that no tax rate shall be extended on the tax rolls by the county clerk unless the political subdivision has complied with the foregoing provisions of this section.</t>
  </si>
  <si>
    <t>AA</t>
  </si>
  <si>
    <t>BB</t>
  </si>
  <si>
    <t xml:space="preserve">The information to complete the Tax Rate Summary Page is available from prior year forms, computed on the attached forms, or computed on this page. </t>
  </si>
  <si>
    <t>Political Subdivision Code  (xx-xxx-xxxx)</t>
  </si>
  <si>
    <t>FOR POLITICAL SUBDIVISIONS OTHER THAN SCHOOL DISTRICTS WITH A SEPARATE RATE ON EACH SUBCLASS OF PROPERTY</t>
  </si>
  <si>
    <t>YEAR:</t>
  </si>
  <si>
    <t>1)</t>
  </si>
  <si>
    <t>2)</t>
  </si>
  <si>
    <t>3)</t>
  </si>
  <si>
    <t>4)</t>
  </si>
  <si>
    <t>5)</t>
  </si>
  <si>
    <t>6)</t>
  </si>
  <si>
    <t>7)</t>
  </si>
  <si>
    <t>8)</t>
  </si>
  <si>
    <t>Property Changed from Local to State Assessed</t>
  </si>
  <si>
    <t>Current Year Assessed Valuation</t>
  </si>
  <si>
    <t>New Construction and Improvements</t>
  </si>
  <si>
    <t>Newly Added Territory</t>
  </si>
  <si>
    <t>Real Property that was Added to a New Subclass in the Current Year</t>
  </si>
  <si>
    <t>Prior Year Assessed Valuation</t>
  </si>
  <si>
    <t>Newly Separated Territory</t>
  </si>
  <si>
    <t>Real Property that was Subtracted from a Subclass from the Prior Year</t>
  </si>
  <si>
    <t>Date of Election:</t>
  </si>
  <si>
    <t>3a)</t>
  </si>
  <si>
    <r>
      <t xml:space="preserve">Voter Approved Tax Rate Increase </t>
    </r>
    <r>
      <rPr>
        <sz val="8"/>
        <rFont val="Times New Roman"/>
        <family val="1"/>
      </rPr>
      <t>("increase of")</t>
    </r>
  </si>
  <si>
    <t>3b)</t>
  </si>
  <si>
    <t>Stated Rate Approved by Voters ("increase to")</t>
  </si>
  <si>
    <t>4) Election Results:</t>
  </si>
  <si>
    <t>5) Expiration Date (If Applicable)</t>
  </si>
  <si>
    <t>Number of Yes Votes</t>
  </si>
  <si>
    <t>Number of No Votes</t>
  </si>
  <si>
    <t>Ballot Language Approved:  Attach a sample ballot or state the proposition posed to the voters exactly as it appeared on the ballot.</t>
  </si>
  <si>
    <t>Principal and Interest Payments for Next Calendar Year</t>
  </si>
  <si>
    <t>Estimated Cost of Collection &amp; Allowance for Delinquencies</t>
  </si>
  <si>
    <t>Reasonable Reserve Payments for Year Following Next Calendar Year</t>
  </si>
  <si>
    <t>Anticipated December 31st Balance</t>
  </si>
  <si>
    <t>C.</t>
  </si>
  <si>
    <t>Printed on:</t>
  </si>
  <si>
    <r>
      <t>Amount of Rate Increase Authorized by Voters for Current Year</t>
    </r>
    <r>
      <rPr>
        <sz val="11"/>
        <rFont val="Times New Roman"/>
        <family val="1"/>
      </rPr>
      <t xml:space="preserve"> (If Same Purpose)</t>
    </r>
  </si>
  <si>
    <r>
      <t>Prior Year Tax Rate Ceiling</t>
    </r>
    <r>
      <rPr>
        <sz val="11"/>
        <rFont val="Times New Roman"/>
        <family val="1"/>
      </rPr>
      <t xml:space="preserve"> </t>
    </r>
    <r>
      <rPr>
        <sz val="10.5"/>
        <rFont val="Times New Roman"/>
        <family val="1"/>
      </rPr>
      <t>as defined in Chapter 137, RSMo.  Revised if</t>
    </r>
  </si>
  <si>
    <t>B.</t>
  </si>
  <si>
    <r>
      <t>Current Year Rate Computed</t>
    </r>
    <r>
      <rPr>
        <sz val="11"/>
        <rFont val="Times New Roman"/>
        <family val="1"/>
      </rPr>
      <t xml:space="preserve"> </t>
    </r>
    <r>
      <rPr>
        <sz val="10.5"/>
        <rFont val="Times New Roman"/>
        <family val="1"/>
      </rPr>
      <t>Pursuant to Article X, Section 22 of the</t>
    </r>
  </si>
  <si>
    <t>Prior Year Voluntarily Reduced Rate in Non-Reassessment Year</t>
  </si>
  <si>
    <t xml:space="preserve">Rate to Compare to Maximum Authorized Levy to Determine Tax Rate Ceiling  </t>
  </si>
  <si>
    <t xml:space="preserve"> - </t>
  </si>
  <si>
    <r>
      <t xml:space="preserve">** - Mandatory Required Fields to Complete </t>
    </r>
    <r>
      <rPr>
        <sz val="11"/>
        <rFont val="Times New Roman"/>
        <family val="1"/>
      </rPr>
      <t>(if there was a recent voter approved tax rate or tax rate increase).</t>
    </r>
  </si>
  <si>
    <r>
      <t>**Amount of Increase Approved by Voters</t>
    </r>
    <r>
      <rPr>
        <sz val="12"/>
        <rFont val="Times New Roman"/>
        <family val="1"/>
      </rPr>
      <t xml:space="preserve"> (if this is an increase to an existing rate).</t>
    </r>
  </si>
  <si>
    <t>a.</t>
  </si>
  <si>
    <r>
      <t xml:space="preserve">    (An "Increase of" or "Increase by")     </t>
    </r>
    <r>
      <rPr>
        <b/>
        <sz val="12"/>
        <rFont val="Times New Roman"/>
        <family val="1"/>
      </rPr>
      <t>OR</t>
    </r>
  </si>
  <si>
    <r>
      <t>**Stated Rate Approved by Voters</t>
    </r>
    <r>
      <rPr>
        <sz val="12"/>
        <rFont val="Times New Roman"/>
        <family val="1"/>
      </rPr>
      <t xml:space="preserve"> (if this is an existing rate).</t>
    </r>
  </si>
  <si>
    <t>b.</t>
  </si>
  <si>
    <t>Prior Year Tax Rate Ceiling or Voluntarily Reduced Rate to Apply Voter Approved Increase to.</t>
  </si>
  <si>
    <t>Voter Approved Increased Tax Rate to Adjust</t>
  </si>
  <si>
    <t>Maximum Prior Year Adjusted Revenue</t>
  </si>
  <si>
    <t>from Property that existed in both years.</t>
  </si>
  <si>
    <t>Consumer Price Index (CPI)</t>
  </si>
  <si>
    <t>as Certified by the State Tax Commission</t>
  </si>
  <si>
    <t>Permitted Revenue Growth for CPI</t>
  </si>
  <si>
    <t>Total Revenue Allowed from the Additional Voter Approved Increase</t>
  </si>
  <si>
    <t>from property that existed in both years.</t>
  </si>
  <si>
    <t xml:space="preserve">    Attach a sample ballot or state the proposition posed to the voters exactly as it appeared on the ballot.</t>
  </si>
  <si>
    <t xml:space="preserve">    Enter the last year the levy will be in effect, if applicable.</t>
  </si>
  <si>
    <t xml:space="preserve">    (An "Increase to")</t>
  </si>
  <si>
    <t>Prior Year Tax Rate Ceiling</t>
  </si>
  <si>
    <t>FOR POLITICAL SUBDIVISION OTHER THAN SCHOOL DISTRICTS WITH A SEPARATE RATE ON EACH SUBCLASS OF PROPERTY</t>
  </si>
  <si>
    <t>This rate will allow the same revenue as applying the Voter Approved Rate (Line 7) to the Prior Year Assessed Value (Line 8) Increased by the CPI (Line 10).</t>
  </si>
  <si>
    <t xml:space="preserve"> Based on the Prior Year Tax Rate Ceiling</t>
  </si>
  <si>
    <r>
      <t>Current Year Tax Rate Ceiling</t>
    </r>
    <r>
      <rPr>
        <sz val="11"/>
        <rFont val="Times New Roman"/>
        <family val="1"/>
      </rPr>
      <t xml:space="preserve">  </t>
    </r>
    <r>
      <rPr>
        <sz val="10"/>
        <rFont val="Times New Roman"/>
        <family val="1"/>
      </rPr>
      <t>Maximum Legal Rate to Comply with Missouri Laws</t>
    </r>
  </si>
  <si>
    <r>
      <t>Rate To Be Levied For Debt Service</t>
    </r>
    <r>
      <rPr>
        <sz val="10"/>
        <rFont val="Times New Roman"/>
        <family val="1"/>
      </rPr>
      <t xml:space="preserve"> If Applicable </t>
    </r>
    <r>
      <rPr>
        <sz val="9"/>
        <rFont val="Times New Roman"/>
        <family val="1"/>
      </rPr>
      <t>(Form C, Line 10)</t>
    </r>
  </si>
  <si>
    <t>Less 20% Required Reduction 1st Class Charter County Political Subdivision NOT</t>
  </si>
  <si>
    <t>Submitting an Estimate Non-Binding Tax Rate to the County(ies)</t>
  </si>
  <si>
    <r>
      <t>Less Required Sales Tax Reduction</t>
    </r>
    <r>
      <rPr>
        <sz val="10.5"/>
        <rFont val="Times New Roman"/>
        <family val="1"/>
      </rPr>
      <t xml:space="preserve"> </t>
    </r>
    <r>
      <rPr>
        <sz val="10"/>
        <rFont val="Times New Roman"/>
        <family val="1"/>
      </rPr>
      <t>If Applicable</t>
    </r>
  </si>
  <si>
    <r>
      <t xml:space="preserve">Additional Special Purposed Rate Authorized By Voters </t>
    </r>
    <r>
      <rPr>
        <u val="single"/>
        <sz val="10"/>
        <rFont val="Times New Roman"/>
        <family val="1"/>
      </rPr>
      <t>After</t>
    </r>
    <r>
      <rPr>
        <sz val="10"/>
        <rFont val="Times New Roman"/>
        <family val="1"/>
      </rPr>
      <t xml:space="preserve"> the Prior Year Tax Rates were Set.</t>
    </r>
  </si>
  <si>
    <t>Adjusted to provide the revenue available if applied to the prior year assessed value</t>
  </si>
  <si>
    <t>2(a) (b) &amp; (c) - Obtained from the County Clerk or County Assessor</t>
  </si>
  <si>
    <t>(Form A, Line 10)</t>
  </si>
  <si>
    <t>(Form A, Line 5)</t>
  </si>
  <si>
    <t>Adjusted Voter Approved Increased Tax Rate</t>
  </si>
  <si>
    <r>
      <t>Tax Rate To Be Levied</t>
    </r>
    <r>
      <rPr>
        <sz val="10"/>
        <rFont val="Times New Roman"/>
        <family val="1"/>
      </rPr>
      <t xml:space="preserve"> (Line F - Line G1 - Line G2 - Line H + Line I)</t>
    </r>
  </si>
  <si>
    <r>
      <t xml:space="preserve">Missouri Constitution and Section 137.073, RSMo. </t>
    </r>
    <r>
      <rPr>
        <u val="single"/>
        <sz val="10"/>
        <rFont val="Times New Roman"/>
        <family val="1"/>
      </rPr>
      <t>If no Voter Approved Increase</t>
    </r>
  </si>
  <si>
    <t>Enter the Most Recent Voter Approved Rate</t>
  </si>
  <si>
    <r>
      <t xml:space="preserve">Maximum Authorized Levy  </t>
    </r>
    <r>
      <rPr>
        <sz val="11"/>
        <rFont val="Times New Roman"/>
        <family val="1"/>
      </rPr>
      <t>Enter the Most Recent Voter Approved Rate</t>
    </r>
  </si>
  <si>
    <t>(County Clerk's Signature)</t>
  </si>
  <si>
    <t>(County)</t>
  </si>
  <si>
    <t>Adjusted to provide the revenue available if applied to the prior year assessed value and increased by the percentage of CPI.</t>
  </si>
  <si>
    <t>Tax Rate Ceiling (Tax Rate Summary Page, Line F1)</t>
  </si>
  <si>
    <t>Tax Rate Ceiling (Tax Rate Summary Page, Line F2)</t>
  </si>
  <si>
    <t>1a)</t>
  </si>
  <si>
    <t>1b)</t>
  </si>
  <si>
    <t>(Prior Year Tax Rate Summary Page, Line F1)</t>
  </si>
  <si>
    <t>Prior Year Tax Rate Ceiling Based on Prior Year Tax Rate Ceiling</t>
  </si>
  <si>
    <t>remember to update the Prior Year Tax Rate Ceiling as well)</t>
  </si>
  <si>
    <t xml:space="preserve">Prior Year Assessed Valuation (if this amount is being updated, </t>
  </si>
  <si>
    <t>Prior Year Tax Rate Ceiling Based on Voluntarily Reduced Rate</t>
  </si>
  <si>
    <t>Most Recent Voter Approved Rate Based on Prior Year Tax Rate Ceiling</t>
  </si>
  <si>
    <t>2a)</t>
  </si>
  <si>
    <t>2b)</t>
  </si>
  <si>
    <t>Most Recent Voter Approved Rate Based on Voluntarily Reduced Rate</t>
  </si>
  <si>
    <r>
      <t xml:space="preserve">and increased by the percentage of CPI. </t>
    </r>
    <r>
      <rPr>
        <sz val="9"/>
        <rFont val="Times New Roman"/>
        <family val="1"/>
      </rPr>
      <t>(Form B, Line 15 if a Different Purpose)</t>
    </r>
  </si>
  <si>
    <t>Amount of Rate Increase Authorized by Voters for the Current Year</t>
  </si>
  <si>
    <t>Prior Year Data Changed or a Voluntary Reduction was Taken in a Non-Reassessment Year.</t>
  </si>
  <si>
    <r>
      <t>CERTIFICATION</t>
    </r>
    <r>
      <rPr>
        <sz val="10"/>
        <rFont val="Times New Roman"/>
        <family val="1"/>
      </rPr>
      <t xml:space="preserve"> </t>
    </r>
    <r>
      <rPr>
        <strike/>
        <sz val="10"/>
        <rFont val="Times New Roman"/>
        <family val="1"/>
      </rPr>
      <t xml:space="preserve"> </t>
    </r>
    <r>
      <rPr>
        <sz val="10"/>
        <rFont val="Times New Roman"/>
        <family val="1"/>
      </rPr>
      <t>(Made if sending calculator input data to the State Auditor's Office for Review of the 2013 Tax Rate)</t>
    </r>
  </si>
  <si>
    <t>Informational Tax Rate Data</t>
  </si>
  <si>
    <t xml:space="preserve">Step 1 </t>
  </si>
  <si>
    <t xml:space="preserve">The governing body should hold a public hearing and adopt a resolution, a policy statement, or an ordinance justifying its action prior to setting and certifying its tax rate. </t>
  </si>
  <si>
    <t xml:space="preserve">Step 2 </t>
  </si>
  <si>
    <t>Submit a copy of the resolution, policy statement, or ordinance to the State Auditor's Office for review.</t>
  </si>
  <si>
    <t>(Prior Year Tax Rate Summary Page, Line F2)</t>
  </si>
  <si>
    <t>FORM A  -  POLITICAL SUBDIVISION'S TAX RATE</t>
  </si>
  <si>
    <t>(Tax Rate Summary Page, Line A)</t>
  </si>
  <si>
    <t>Enter Rate(s) on the Tax Rate Summary Page, Line B</t>
  </si>
  <si>
    <t>(Informational Tax Rate Summary Page, Line A)</t>
  </si>
  <si>
    <t>Enter the Rate for the Prior Method Column on Line B of the Informational Data Tax Rate Summary Page</t>
  </si>
  <si>
    <t>Enter Rate(s) on the Informational Data Tax Rate Summary Page, Line B</t>
  </si>
  <si>
    <t>[Form A, Line 37 &amp; Line 23 (Prior Method)]</t>
  </si>
  <si>
    <t>[Informational Form A, Line 37 &amp; Line 23(Prior Method)]</t>
  </si>
  <si>
    <t>(Form B, Line 15)</t>
  </si>
  <si>
    <t>(Informational Form B, Line 15)</t>
  </si>
  <si>
    <t>Enter the Rate for the Prior Method Column on Line B of the Tax Rate Summary Page</t>
  </si>
  <si>
    <t>[Line B (if no election) otherwise Line C]</t>
  </si>
  <si>
    <t xml:space="preserve">Maximum Authorized Levy  </t>
  </si>
  <si>
    <r>
      <t>Prior Year Tax Rate Ceiling</t>
    </r>
    <r>
      <rPr>
        <sz val="11"/>
        <rFont val="Times New Roman"/>
        <family val="1"/>
      </rPr>
      <t xml:space="preserve"> </t>
    </r>
    <r>
      <rPr>
        <sz val="10.5"/>
        <rFont val="Times New Roman"/>
        <family val="1"/>
      </rPr>
      <t xml:space="preserve">as defined in Chapter 137, RSMo.  </t>
    </r>
  </si>
  <si>
    <t>Revised if Prior Year Data Changed or a Voluntary Reduction was Taken</t>
  </si>
  <si>
    <t>Taken in a Non-Reassessment Year.</t>
  </si>
  <si>
    <t>Tax Rate Summary Page, Line A</t>
  </si>
  <si>
    <t>if Increase to an Existing Rate, Otherwise 0.</t>
  </si>
  <si>
    <t>(If  Line 5a&gt;0, then Line 5a + Line 6b, otherwise, Line 5b)</t>
  </si>
  <si>
    <t>(Line 7 x Line 8 / 100)</t>
  </si>
  <si>
    <t>(Line 9 x Line 10)</t>
  </si>
  <si>
    <t>(Line 9 + Line 11)</t>
  </si>
  <si>
    <t xml:space="preserve">(Line 12 / Line 13 x 100) </t>
  </si>
  <si>
    <t>(If  Line 7 &gt; Line 14, then Line 7, otherwise, Line 14)</t>
  </si>
  <si>
    <t>House Bill No. 506, passed in 2011 allows taxing authorities that              passed a voter approved increase after August 27, 2008 to levy                          a rate that is the greater of the increase approved by voters                                   (Line 7) or the adjusted voter approved increase (Line 14) in order                       to generate substantially the same revenue that would have been generated by applying the voter approved increase to the total assessed valuation at the time of the voter approval increased by                 the consumer price index (Line 10).</t>
  </si>
  <si>
    <t>Enter this Rate Computed on the Tax Rate Summary Page, Line C                        if increasing an existing levy, Otherwise, on the Tax Rate Summary Page, Line BB if this is a new or a temporary rate increase.</t>
  </si>
  <si>
    <r>
      <t xml:space="preserve">Amount required to pay debt service requirements during the next calendar year               </t>
    </r>
    <r>
      <rPr>
        <sz val="11"/>
        <rFont val="Times New Roman"/>
        <family val="1"/>
      </rPr>
      <t>(i.e.  Use January 2015 – December 2015 payments to complete the 2014 Form C).                 Include the principal and interest payments due on outstanding general obligation bond issues              plus anticipated fees of any transfer agent or paying agent due during the next calendar year.</t>
    </r>
  </si>
  <si>
    <t>It is important that the Debt Service Fund have sufficient reserves to prevent any default on the bonds.  Include payments for the year following the next calendar year accounted for on Line 2.  (i.e.  Use January 2016 – December 2016 payments to complete the 2014 Form C).</t>
  </si>
  <si>
    <t>Informational Summary Page, Line A1</t>
  </si>
  <si>
    <t>(If  Line 5a&gt;0, then Line 5a + Line 6a, otherwise, Line 5b)</t>
  </si>
  <si>
    <t>(Informational Form A, Line 10)</t>
  </si>
  <si>
    <t>(Line 12 / Line 13 x 100)</t>
  </si>
  <si>
    <t>House Bill No. 506, passed in 2011 allows taxing authorities that                     passed a voter approved increase after August 27, 2008 to levy                              a rate that is the greater of the increase approved by voters                                 (Line 7) or the adjusted voter approved increase (Line 14) in order                      to generate substantially the same revenue that would have been generated by applying the voter approved increase to the total assessed valuation at the time of the voter approval increased by                       the consumer price index (Line 10).</t>
  </si>
  <si>
    <t>Enter this Rate Computed on the Tax Rate Summary Page, Line C                           if increasing an existing levy, Otherwise, on the Tax Rate Summary Page, Line BB if this is a new or a temporary rate increase.</t>
  </si>
  <si>
    <t xml:space="preserve">Step 1 - The governing body should hold a public hearing and adopt a resolution, a policy statement, or an ordinance justifying its action prior to setting and certifying its tax rate. </t>
  </si>
  <si>
    <t>Step 2 - Submit a copy of the resolution, policy statement, or ordinance to the State Auditor's Office for review.</t>
  </si>
  <si>
    <t>This page shows the information that would have been on the line items for the Summary Page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</si>
  <si>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This form shows the information that would have been on the line items for the Form A had no voluntary reduction(s) been taken in prior even numbered year(s). The information on this form should not be used in the current year unless the taxing authority wishes to reverse any voluntary reduction(s) taken in prior even numbered year(s) and follows the following steps in an even numbered year.</t>
  </si>
  <si>
    <r>
      <t xml:space="preserve">Include the current locally and stated assessed valuation obtained from the County Clerk, County Assessor, or comparable office </t>
    </r>
    <r>
      <rPr>
        <u val="single"/>
        <sz val="10.5"/>
        <rFont val="Times New Roman"/>
        <family val="1"/>
      </rPr>
      <t>finalized by the local board of equalization</t>
    </r>
    <r>
      <rPr>
        <sz val="10.5"/>
        <rFont val="Times New Roman"/>
        <family val="1"/>
      </rPr>
      <t>.</t>
    </r>
  </si>
  <si>
    <r>
      <t xml:space="preserve">Include the prior year locally and state assessed valuation obtained from the County Clerk, County Assessor or comparable office </t>
    </r>
    <r>
      <rPr>
        <u val="single"/>
        <sz val="10.5"/>
        <rFont val="Times New Roman"/>
        <family val="1"/>
      </rPr>
      <t>finalized by the local board of equalization</t>
    </r>
    <r>
      <rPr>
        <sz val="10.5"/>
        <rFont val="Times New Roman"/>
        <family val="1"/>
      </rPr>
      <t>.</t>
    </r>
  </si>
  <si>
    <r>
      <t>Note</t>
    </r>
    <r>
      <rPr>
        <sz val="10.5"/>
        <rFont val="Times New Roman"/>
        <family val="1"/>
      </rPr>
      <t>: If this is different than the amount on the 2013 Form A, Line 1 then revise the 2013</t>
    </r>
  </si>
  <si>
    <t xml:space="preserve">        tax rate form to re-calculate the 2013 tax rate ceiling. Enter the revised 2013 tax rate </t>
  </si>
  <si>
    <t xml:space="preserve">        ceiling on the 2014 Informational Tax Rate Summary Page, Line A.</t>
  </si>
  <si>
    <t xml:space="preserve">         ceiling on the 2014 Tax Rate Summary Page, Line A.</t>
  </si>
  <si>
    <t xml:space="preserve">         tax rate form to re-calculate the 2013 tax rate ceiling. Enter the revised 2013 tax rate </t>
  </si>
  <si>
    <t xml:space="preserve">        setting and certifying its tax rate. </t>
  </si>
  <si>
    <t xml:space="preserve">Step 1 - The governing body should hold a public hearing and adopt a resolution, a policy statement, or an ordinance justifying its action prior to  </t>
  </si>
  <si>
    <t>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Tax Rate Data page at the end of these forms provides the rate that would be allowed had there been no previous voluntary reduction(s) taken in an even numbered year(s).</t>
  </si>
  <si>
    <t>Information on this form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Tax Rate Data page at the end of these forms provides the rate that would be allowed had there been no previous voluntary reduction(s) taken in an even numbered year(s).</t>
  </si>
  <si>
    <t>INFORMATIONAL FORM A  -  BASED ON THE PRIOR YEAR TAX RATE CEILING WITH NO VOLUNTARY REDUCTIONS</t>
  </si>
  <si>
    <t>INFORMATIONAL FORM B - FOR POLITICAL SUBDIVISIONS OTHER THAN SCHOOL DISTRICTS</t>
  </si>
  <si>
    <t>Enter the Most Recent Voter Approved Rate from Prior Year's Forms</t>
  </si>
  <si>
    <t>(Prior Year Tax Rate Summary Page, Line E1)</t>
  </si>
  <si>
    <t>(Prior Year Tax Rate Summary Page, Line E2)</t>
  </si>
  <si>
    <r>
      <t xml:space="preserve">Information gathered on this tab is used to calculate the Summary Page, Form A, Form B, Form C, Informational Summary Page, Informational Form A, &amp; Informational Form B tabs. Data entered in rows 1a &amp; 2a is used to calculate the Tax Rate Ceiling had no voluntary reductions been taken in a prior even numbered year (see Informational Summary Page and Informational Form A for this calculation). </t>
    </r>
    <r>
      <rPr>
        <b/>
        <sz val="8"/>
        <rFont val="Times New Roman"/>
        <family val="1"/>
      </rPr>
      <t>The political subdivision must use rows 1b &amp; 2b for setting its property tax rates (see Summary Page and Form A for this calculation).</t>
    </r>
    <r>
      <rPr>
        <sz val="8"/>
        <rFont val="Times New Roman"/>
        <family val="1"/>
      </rPr>
      <t xml:space="preserve"> The numbers in rows 1b &amp; 2b may be different from rows 1a &amp; 2a if a voluntary reduction was taken in a prior even numbered year.</t>
    </r>
  </si>
  <si>
    <t>(Prior Year Tax Rate Summary Page, Line F2 minus Line H)</t>
  </si>
  <si>
    <t>(Prior Year Summary Page, Line E1 or Form B, Line 15 if new ballot)</t>
  </si>
  <si>
    <t>(Prior Year Summary Page, Line E2 or Form B, Line 15 if new ballot)</t>
  </si>
  <si>
    <t>PRIOR YEAR REVISION</t>
  </si>
  <si>
    <t>If this political subdivision levies a property tax rate partially or wholly in Clay County, Jackson County, or the City of St. Louis and any revisions are needed to the 2014 tax rate forms, please log onto the State Auditor's Tax Rate System and select the prior year revision option to make those changes. The prior year tax rate ceiling will be-recomputed, and will be presented on Line A of the 2015 tax rate summary page.</t>
  </si>
  <si>
    <t>INFORMAL TAX RATE CALCULATOR FILE</t>
  </si>
  <si>
    <r>
      <t xml:space="preserve">                                     </t>
    </r>
    <r>
      <rPr>
        <b/>
        <sz val="10"/>
        <rFont val="Times New Roman"/>
        <family val="1"/>
      </rPr>
      <t>INFORMATIONAL SUMMARY PAGE, INFORMATIONAL FORM A, &amp; INFORMATIONAL FORM B, IF DESIRED.</t>
    </r>
  </si>
  <si>
    <r>
      <t xml:space="preserve">                                     </t>
    </r>
    <r>
      <rPr>
        <b/>
        <sz val="10"/>
        <rFont val="Times New Roman"/>
        <family val="1"/>
      </rPr>
      <t xml:space="preserve">CLICK ON THE TABS BELOW TO VIEW &amp;/OR PRINT OFF THE SUMMARY PAGE, FORM A, FORM B, FORM C, </t>
    </r>
  </si>
  <si>
    <t>REVISED PRIOR YEAR QUESTIONNAIRE</t>
  </si>
  <si>
    <r>
      <t>Political Subdivision's Tax Rate</t>
    </r>
    <r>
      <rPr>
        <sz val="8.5"/>
        <rFont val="Times New Roman"/>
        <family val="1"/>
      </rPr>
      <t xml:space="preserve"> (Lower of Line D or Line E)</t>
    </r>
  </si>
  <si>
    <t>If this political subdivision levies a property tax rate partially or wholly in Clay County, Jackson County, St. Louis County or the City of St. Louis and any revisions are needed to the 2014 tax rate forms, please log onto the State Auditor's Tax Rate System and select the prior year revision option to make those changes. The prior year tax rate ceiling will be-recomputed, and will be presented on Line A of the 2015 tax rate summary page.</t>
  </si>
  <si>
    <t>Otherwise political subdivisions not partially or wholly in Clay County, Jackson County, St. Louis County or the City of St. Louis and any revisions are needed to the 2014 tax rate forms, please contact your county clerk(s) to have them log onto the State Auditor's Tax Rate System to revise the prior year information. The prior year tax rate ceiling will be-recomputed, and will be presented on Line A of the 2015 tax rate summary page.</t>
  </si>
  <si>
    <t>Otherwise political subdivisions not partially or wholly in Clay County, Jackson County, or the City of St. Louis and any revisions are needed to the 2014 tax rate forms, please contact your county clerk(s) to have them log onto the State Auditor's Tax Rate System to revise the prior year information. The prior year tax rate ceiling will be-recomputed, and will be presented on Line A of the 2015 tax rate summary page.</t>
  </si>
  <si>
    <r>
      <t xml:space="preserve">Based on Prior Year Tax Rate Ceiling </t>
    </r>
    <r>
      <rPr>
        <sz val="9"/>
        <rFont val="Times New Roman"/>
        <family val="1"/>
      </rPr>
      <t>(Lower of Line D or Line E)</t>
    </r>
  </si>
  <si>
    <t>This form shows the information that would have been on the line items for the Form B had no voluntary reduction(s) been taken in prior even numbered year(s). The information on this form should not be used in the current year unless the taxing authority wishes to reverse any voluntary reduction(s) taken in prior even numbered year(s) and follows the following steps in an even numbered year.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</si>
</sst>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quot;Yes&quot;;&quot;No&quot;"/>
    <numFmt numFmtId="166" formatCode="mm/dd/yy"/>
    <numFmt numFmtId="167" formatCode="0.0000%"/>
    <numFmt numFmtId="168" formatCode="#,##0.0000"/>
    <numFmt numFmtId="169" formatCode="0.0000"/>
    <numFmt numFmtId="170" formatCode="[&lt;=9999999]###\-####;\(###\)\ ###\-####"/>
    <numFmt numFmtId="171" formatCode="0_);\(0\)"/>
    <numFmt numFmtId="172" formatCode="#,##0.0000_);\(#,##0.0000\)"/>
    <numFmt numFmtId="173" formatCode="mm/dd/yy;@"/>
    <numFmt numFmtId="174" formatCode="&quot;Yes&quot;;&quot;Yes&quot;;&quot;No&quot;"/>
    <numFmt numFmtId="175" formatCode="&quot;True&quot;;&quot;True&quot;;&quot;False&quot;"/>
    <numFmt numFmtId="176" formatCode="&quot;On&quot;;&quot;On&quot;;&quot;Off&quot;"/>
    <numFmt numFmtId="177" formatCode="[$€-2]\ #,##0.00_);[Red]\([$€-2]\ #,##0.00\)"/>
  </numFmts>
  <fonts count="69">
    <font>
      <sz val="12"/>
      <name val="Times New Roman"/>
      <family val="0"/>
    </font>
    <font>
      <sz val="12"/>
      <color indexed="8"/>
      <name val="Times New Roman"/>
      <family val="2"/>
    </font>
    <font>
      <b/>
      <sz val="11"/>
      <name val="Times New Roman"/>
      <family val="1"/>
    </font>
    <font>
      <sz val="11"/>
      <name val="Times New Roman"/>
      <family val="1"/>
    </font>
    <font>
      <b/>
      <u val="single"/>
      <sz val="11"/>
      <name val="Times New Roman"/>
      <family val="1"/>
    </font>
    <font>
      <sz val="10"/>
      <name val="Times New Roman"/>
      <family val="1"/>
    </font>
    <font>
      <sz val="10.5"/>
      <name val="Times New Roman"/>
      <family val="1"/>
    </font>
    <font>
      <u val="single"/>
      <sz val="10.5"/>
      <name val="Times New Roman"/>
      <family val="1"/>
    </font>
    <font>
      <sz val="10.55"/>
      <name val="Times New Roman"/>
      <family val="1"/>
    </font>
    <font>
      <b/>
      <sz val="10.5"/>
      <name val="Times New Roman"/>
      <family val="1"/>
    </font>
    <font>
      <b/>
      <sz val="12"/>
      <name val="Times New Roman"/>
      <family val="1"/>
    </font>
    <font>
      <u val="double"/>
      <sz val="11"/>
      <name val="Times New Roman"/>
      <family val="1"/>
    </font>
    <font>
      <b/>
      <sz val="10"/>
      <name val="Times New Roman"/>
      <family val="1"/>
    </font>
    <font>
      <b/>
      <u val="single"/>
      <sz val="10"/>
      <name val="Times New Roman"/>
      <family val="1"/>
    </font>
    <font>
      <b/>
      <sz val="9.5"/>
      <name val="Times New Roman"/>
      <family val="1"/>
    </font>
    <font>
      <sz val="9"/>
      <name val="Times New Roman"/>
      <family val="1"/>
    </font>
    <font>
      <sz val="9.5"/>
      <name val="Times New Roman"/>
      <family val="1"/>
    </font>
    <font>
      <u val="single"/>
      <sz val="11"/>
      <name val="Times New Roman"/>
      <family val="1"/>
    </font>
    <font>
      <sz val="8"/>
      <name val="Times New Roman"/>
      <family val="1"/>
    </font>
    <font>
      <strike/>
      <sz val="11"/>
      <name val="Times New Roman"/>
      <family val="1"/>
    </font>
    <font>
      <b/>
      <strike/>
      <sz val="10.5"/>
      <name val="Times New Roman"/>
      <family val="1"/>
    </font>
    <font>
      <strike/>
      <sz val="10.5"/>
      <name val="Times New Roman"/>
      <family val="1"/>
    </font>
    <font>
      <u val="single"/>
      <sz val="10"/>
      <name val="Times New Roman"/>
      <family val="1"/>
    </font>
    <font>
      <sz val="8"/>
      <name val="Tahoma"/>
      <family val="2"/>
    </font>
    <font>
      <b/>
      <sz val="8"/>
      <name val="Tahoma"/>
      <family val="2"/>
    </font>
    <font>
      <sz val="8.5"/>
      <name val="Times New Roman"/>
      <family val="1"/>
    </font>
    <font>
      <u val="single"/>
      <sz val="8"/>
      <name val="Tahoma"/>
      <family val="2"/>
    </font>
    <font>
      <strike/>
      <sz val="10"/>
      <name val="Times New Roman"/>
      <family val="1"/>
    </font>
    <font>
      <u val="single"/>
      <strike/>
      <sz val="11"/>
      <name val="Times New Roman"/>
      <family val="1"/>
    </font>
    <font>
      <b/>
      <sz val="14"/>
      <name val="Times New Roman"/>
      <family val="1"/>
    </font>
    <font>
      <sz val="14"/>
      <name val="Times New Roman"/>
      <family val="1"/>
    </font>
    <font>
      <b/>
      <sz val="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1"/>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1"/>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1"/>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right/>
      <top style="medium"/>
      <bottom/>
    </border>
    <border>
      <left/>
      <right/>
      <top/>
      <bottom style="double"/>
    </border>
    <border>
      <left/>
      <right/>
      <top style="double"/>
      <bottom style="thin"/>
    </border>
    <border>
      <left/>
      <right/>
      <top/>
      <bottom style="dotted"/>
    </border>
    <border>
      <left style="dotted"/>
      <right/>
      <top/>
      <bottom/>
    </border>
    <border>
      <left/>
      <right style="dotted"/>
      <top/>
      <bottom/>
    </border>
    <border>
      <left style="dotted"/>
      <right/>
      <top style="dotted"/>
      <bottom/>
    </border>
    <border>
      <left/>
      <right/>
      <top style="dotted"/>
      <bottom/>
    </border>
    <border>
      <left/>
      <right/>
      <top style="dashed"/>
      <bottom/>
    </border>
    <border>
      <left/>
      <right/>
      <top/>
      <bottom style="dashed"/>
    </border>
    <border>
      <left style="thin"/>
      <right/>
      <top/>
      <bottom/>
    </border>
    <border>
      <left/>
      <right style="thin"/>
      <top/>
      <bottom style="thin"/>
    </border>
    <border>
      <left style="thin"/>
      <right/>
      <top/>
      <bottom style="thin"/>
    </border>
    <border>
      <left/>
      <right style="thin"/>
      <top/>
      <bottom/>
    </border>
    <border>
      <left style="thin"/>
      <right/>
      <top style="thin"/>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09">
    <xf numFmtId="0" fontId="0" fillId="0" borderId="0" xfId="0" applyAlignment="1">
      <alignment/>
    </xf>
    <xf numFmtId="0" fontId="0" fillId="0" borderId="0" xfId="0" applyAlignment="1">
      <alignment/>
    </xf>
    <xf numFmtId="0" fontId="0" fillId="0" borderId="0" xfId="0" applyBorder="1" applyAlignment="1">
      <alignment/>
    </xf>
    <xf numFmtId="0" fontId="5" fillId="0" borderId="0" xfId="0" applyFont="1" applyAlignment="1">
      <alignment/>
    </xf>
    <xf numFmtId="0" fontId="12" fillId="0" borderId="0" xfId="0" applyFont="1" applyAlignment="1">
      <alignment/>
    </xf>
    <xf numFmtId="0" fontId="5" fillId="0" borderId="0" xfId="0" applyFont="1" applyAlignment="1">
      <alignment horizontal="centerContinuous"/>
    </xf>
    <xf numFmtId="0" fontId="12" fillId="0" borderId="0" xfId="0" applyFont="1" applyAlignment="1">
      <alignment horizontal="centerContinuous"/>
    </xf>
    <xf numFmtId="0" fontId="12" fillId="0" borderId="10" xfId="0" applyFont="1" applyBorder="1" applyAlignment="1">
      <alignment horizontal="centerContinuous"/>
    </xf>
    <xf numFmtId="0" fontId="5" fillId="0" borderId="0" xfId="0" applyFont="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xf>
    <xf numFmtId="0" fontId="5" fillId="0" borderId="0" xfId="0" applyFont="1" applyBorder="1" applyAlignment="1">
      <alignment/>
    </xf>
    <xf numFmtId="0" fontId="12" fillId="0" borderId="0" xfId="0" applyFont="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3" fontId="5" fillId="0" borderId="0" xfId="0" applyNumberFormat="1" applyFont="1" applyAlignment="1">
      <alignment/>
    </xf>
    <xf numFmtId="165" fontId="5" fillId="33" borderId="10" xfId="0" applyNumberFormat="1" applyFont="1" applyFill="1" applyBorder="1" applyAlignment="1" applyProtection="1">
      <alignment horizontal="center"/>
      <protection locked="0"/>
    </xf>
    <xf numFmtId="38" fontId="5" fillId="33" borderId="10" xfId="0" applyNumberFormat="1" applyFont="1" applyFill="1" applyBorder="1" applyAlignment="1" applyProtection="1">
      <alignment horizontal="center"/>
      <protection locked="0"/>
    </xf>
    <xf numFmtId="0" fontId="3" fillId="33" borderId="10" xfId="0" applyFont="1" applyFill="1" applyBorder="1" applyAlignment="1" applyProtection="1">
      <alignment/>
      <protection locked="0"/>
    </xf>
    <xf numFmtId="3" fontId="5" fillId="33" borderId="10" xfId="0" applyNumberFormat="1" applyFont="1" applyFill="1" applyBorder="1" applyAlignment="1" applyProtection="1">
      <alignment/>
      <protection locked="0"/>
    </xf>
    <xf numFmtId="166" fontId="5" fillId="33" borderId="10" xfId="0" applyNumberFormat="1" applyFont="1" applyFill="1" applyBorder="1" applyAlignment="1" applyProtection="1">
      <alignment horizontal="center"/>
      <protection locked="0"/>
    </xf>
    <xf numFmtId="164" fontId="5" fillId="33" borderId="10" xfId="0" applyNumberFormat="1" applyFont="1" applyFill="1" applyBorder="1" applyAlignment="1" applyProtection="1">
      <alignment horizontal="center"/>
      <protection locked="0"/>
    </xf>
    <xf numFmtId="164" fontId="5" fillId="33" borderId="10" xfId="0" applyNumberFormat="1" applyFont="1" applyFill="1" applyBorder="1" applyAlignment="1" applyProtection="1">
      <alignment horizontal="right"/>
      <protection locked="0"/>
    </xf>
    <xf numFmtId="49" fontId="5" fillId="33" borderId="10" xfId="0" applyNumberFormat="1" applyFont="1" applyFill="1" applyBorder="1" applyAlignment="1" applyProtection="1">
      <alignment horizontal="left"/>
      <protection locked="0"/>
    </xf>
    <xf numFmtId="49" fontId="5" fillId="33" borderId="10" xfId="0" applyNumberFormat="1" applyFont="1" applyFill="1" applyBorder="1" applyAlignment="1" applyProtection="1">
      <alignment horizontal="right"/>
      <protection locked="0"/>
    </xf>
    <xf numFmtId="49" fontId="5" fillId="33" borderId="10" xfId="0" applyNumberFormat="1" applyFont="1" applyFill="1" applyBorder="1" applyAlignment="1" applyProtection="1">
      <alignment horizontal="center"/>
      <protection locked="0"/>
    </xf>
    <xf numFmtId="0" fontId="0" fillId="0" borderId="12" xfId="0" applyBorder="1" applyAlignment="1">
      <alignment/>
    </xf>
    <xf numFmtId="0" fontId="0" fillId="0" borderId="0" xfId="0" applyBorder="1" applyAlignment="1">
      <alignment/>
    </xf>
    <xf numFmtId="0" fontId="12" fillId="0" borderId="0" xfId="0" applyFont="1" applyBorder="1" applyAlignment="1">
      <alignment/>
    </xf>
    <xf numFmtId="0" fontId="16" fillId="0" borderId="12" xfId="0" applyFont="1" applyBorder="1" applyAlignment="1">
      <alignment/>
    </xf>
    <xf numFmtId="0" fontId="14" fillId="0" borderId="0" xfId="0" applyFont="1" applyAlignment="1">
      <alignment/>
    </xf>
    <xf numFmtId="0" fontId="0" fillId="0" borderId="12" xfId="0" applyBorder="1" applyAlignment="1">
      <alignment/>
    </xf>
    <xf numFmtId="0" fontId="16" fillId="0" borderId="0" xfId="0" applyFont="1" applyBorder="1" applyAlignment="1">
      <alignment/>
    </xf>
    <xf numFmtId="0" fontId="12" fillId="0" borderId="13" xfId="0" applyFont="1" applyBorder="1" applyAlignment="1">
      <alignment horizontal="centerContinuous"/>
    </xf>
    <xf numFmtId="0" fontId="5" fillId="0" borderId="13" xfId="0" applyFont="1" applyBorder="1" applyAlignment="1">
      <alignment/>
    </xf>
    <xf numFmtId="0" fontId="13" fillId="0" borderId="0" xfId="0" applyFont="1" applyBorder="1" applyAlignment="1">
      <alignment/>
    </xf>
    <xf numFmtId="49" fontId="5" fillId="33" borderId="10" xfId="0" applyNumberFormat="1" applyFont="1" applyFill="1" applyBorder="1" applyAlignment="1" applyProtection="1">
      <alignment/>
      <protection locked="0"/>
    </xf>
    <xf numFmtId="0" fontId="12" fillId="0" borderId="0" xfId="0" applyFont="1" applyAlignment="1">
      <alignment horizontal="right"/>
    </xf>
    <xf numFmtId="0" fontId="5" fillId="0" borderId="0" xfId="0" applyFont="1" applyAlignment="1" applyProtection="1">
      <alignment/>
      <protection/>
    </xf>
    <xf numFmtId="0" fontId="0" fillId="0" borderId="0" xfId="0" applyBorder="1" applyAlignment="1" applyProtection="1">
      <alignment/>
      <protection/>
    </xf>
    <xf numFmtId="164" fontId="5" fillId="0" borderId="0" xfId="0" applyNumberFormat="1" applyFont="1" applyFill="1" applyBorder="1" applyAlignment="1" applyProtection="1">
      <alignment horizontal="right"/>
      <protection/>
    </xf>
    <xf numFmtId="49" fontId="5" fillId="0" borderId="10" xfId="0" applyNumberFormat="1" applyFont="1" applyFill="1" applyBorder="1" applyAlignment="1" applyProtection="1">
      <alignment horizontal="center"/>
      <protection/>
    </xf>
    <xf numFmtId="0" fontId="5" fillId="0" borderId="0" xfId="0" applyFont="1" applyBorder="1" applyAlignment="1" applyProtection="1">
      <alignment/>
      <protection/>
    </xf>
    <xf numFmtId="0" fontId="5" fillId="0" borderId="0" xfId="0" applyFont="1" applyAlignment="1" applyProtection="1">
      <alignment horizontal="center"/>
      <protection/>
    </xf>
    <xf numFmtId="1" fontId="5" fillId="33" borderId="10" xfId="0" applyNumberFormat="1" applyFont="1" applyFill="1" applyBorder="1" applyAlignment="1" applyProtection="1">
      <alignment/>
      <protection locked="0"/>
    </xf>
    <xf numFmtId="168" fontId="5" fillId="0" borderId="10" xfId="0" applyNumberFormat="1" applyFont="1" applyBorder="1" applyAlignment="1" applyProtection="1">
      <alignment/>
      <protection hidden="1"/>
    </xf>
    <xf numFmtId="0" fontId="2" fillId="0" borderId="0" xfId="0" applyFont="1" applyAlignment="1" applyProtection="1">
      <alignment horizontal="centerContinuous"/>
      <protection hidden="1"/>
    </xf>
    <xf numFmtId="38" fontId="5" fillId="0" borderId="10" xfId="0" applyNumberFormat="1" applyFont="1" applyBorder="1" applyAlignment="1" applyProtection="1">
      <alignment/>
      <protection hidden="1"/>
    </xf>
    <xf numFmtId="0" fontId="5" fillId="0" borderId="0" xfId="0" applyFont="1" applyAlignment="1" applyProtection="1">
      <alignment horizontal="centerContinuous"/>
      <protection/>
    </xf>
    <xf numFmtId="0" fontId="3" fillId="0" borderId="0" xfId="0" applyFont="1" applyAlignment="1" applyProtection="1">
      <alignment/>
      <protection hidden="1"/>
    </xf>
    <xf numFmtId="0" fontId="2" fillId="0" borderId="0" xfId="0" applyFont="1" applyBorder="1" applyAlignment="1" applyProtection="1">
      <alignment horizontal="right"/>
      <protection hidden="1"/>
    </xf>
    <xf numFmtId="0" fontId="9" fillId="0" borderId="0" xfId="0" applyFont="1" applyBorder="1" applyAlignment="1" applyProtection="1">
      <alignment/>
      <protection hidden="1"/>
    </xf>
    <xf numFmtId="0" fontId="2" fillId="0" borderId="0" xfId="0" applyFont="1" applyBorder="1" applyAlignment="1" applyProtection="1">
      <alignment/>
      <protection hidden="1"/>
    </xf>
    <xf numFmtId="0" fontId="9" fillId="0" borderId="14" xfId="0" applyFont="1" applyBorder="1" applyAlignment="1" applyProtection="1">
      <alignment/>
      <protection hidden="1"/>
    </xf>
    <xf numFmtId="0" fontId="2" fillId="0" borderId="14" xfId="0" applyFont="1" applyBorder="1" applyAlignment="1" applyProtection="1">
      <alignment/>
      <protection hidden="1"/>
    </xf>
    <xf numFmtId="0" fontId="3" fillId="0" borderId="14" xfId="0" applyFont="1" applyBorder="1" applyAlignment="1" applyProtection="1">
      <alignment/>
      <protection hidden="1"/>
    </xf>
    <xf numFmtId="0" fontId="12" fillId="0" borderId="14" xfId="0" applyFont="1" applyBorder="1" applyAlignment="1" applyProtection="1" quotePrefix="1">
      <alignment horizontal="right"/>
      <protection hidden="1"/>
    </xf>
    <xf numFmtId="0" fontId="3" fillId="0" borderId="10" xfId="0" applyFont="1" applyBorder="1" applyAlignment="1" applyProtection="1">
      <alignment horizontal="centerContinuous"/>
      <protection hidden="1"/>
    </xf>
    <xf numFmtId="0" fontId="3" fillId="0" borderId="15" xfId="0" applyFont="1" applyBorder="1" applyAlignment="1" applyProtection="1">
      <alignment horizontal="center"/>
      <protection hidden="1"/>
    </xf>
    <xf numFmtId="0" fontId="3" fillId="0" borderId="10" xfId="0" applyFont="1" applyBorder="1" applyAlignment="1" applyProtection="1">
      <alignment horizontal="right"/>
      <protection hidden="1"/>
    </xf>
    <xf numFmtId="0" fontId="3" fillId="0" borderId="10" xfId="0" applyFont="1" applyBorder="1" applyAlignment="1" applyProtection="1">
      <alignment horizontal="center"/>
      <protection hidden="1"/>
    </xf>
    <xf numFmtId="0" fontId="3" fillId="0" borderId="0" xfId="0" applyFont="1" applyBorder="1" applyAlignment="1" applyProtection="1">
      <alignment/>
      <protection hidden="1"/>
    </xf>
    <xf numFmtId="0" fontId="3" fillId="0" borderId="0" xfId="0" applyFont="1" applyAlignment="1" applyProtection="1">
      <alignment horizontal="centerContinuous"/>
      <protection hidden="1"/>
    </xf>
    <xf numFmtId="0" fontId="2" fillId="0" borderId="16" xfId="0" applyFont="1" applyBorder="1" applyAlignment="1" applyProtection="1">
      <alignment/>
      <protection hidden="1"/>
    </xf>
    <xf numFmtId="0" fontId="3" fillId="0" borderId="16" xfId="0" applyFont="1" applyBorder="1" applyAlignment="1" applyProtection="1">
      <alignment/>
      <protection hidden="1"/>
    </xf>
    <xf numFmtId="0" fontId="12" fillId="0" borderId="0" xfId="0" applyFont="1" applyAlignment="1" applyProtection="1">
      <alignment horizontal="right"/>
      <protection hidden="1"/>
    </xf>
    <xf numFmtId="0" fontId="3" fillId="0" borderId="0" xfId="0" applyFont="1" applyBorder="1" applyAlignment="1" applyProtection="1">
      <alignment horizontal="centerContinuous"/>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center" wrapText="1"/>
      <protection hidden="1"/>
    </xf>
    <xf numFmtId="0" fontId="3" fillId="0" borderId="0" xfId="0" applyFont="1" applyAlignment="1" applyProtection="1">
      <alignment horizontal="right"/>
      <protection hidden="1"/>
    </xf>
    <xf numFmtId="0" fontId="2" fillId="0" borderId="0" xfId="0" applyFont="1" applyAlignment="1" applyProtection="1">
      <alignment/>
      <protection hidden="1"/>
    </xf>
    <xf numFmtId="0" fontId="0" fillId="0" borderId="0" xfId="0" applyAlignment="1" applyProtection="1">
      <alignment/>
      <protection hidden="1"/>
    </xf>
    <xf numFmtId="0" fontId="3" fillId="0" borderId="0" xfId="0" applyFont="1" applyAlignment="1" applyProtection="1" quotePrefix="1">
      <alignment/>
      <protection hidden="1"/>
    </xf>
    <xf numFmtId="164" fontId="3" fillId="0" borderId="0" xfId="0" applyNumberFormat="1" applyFont="1" applyAlignment="1" applyProtection="1">
      <alignment/>
      <protection hidden="1"/>
    </xf>
    <xf numFmtId="0" fontId="3" fillId="0" borderId="0" xfId="0" applyFont="1" applyAlignment="1" applyProtection="1">
      <alignment wrapText="1"/>
      <protection hidden="1"/>
    </xf>
    <xf numFmtId="0" fontId="0" fillId="0" borderId="0" xfId="0" applyAlignment="1" applyProtection="1">
      <alignment wrapText="1"/>
      <protection hidden="1"/>
    </xf>
    <xf numFmtId="0" fontId="6" fillId="0" borderId="0" xfId="0" applyFont="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left"/>
      <protection hidden="1"/>
    </xf>
    <xf numFmtId="0" fontId="2" fillId="0" borderId="0" xfId="0" applyFont="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protection hidden="1"/>
    </xf>
    <xf numFmtId="0" fontId="17" fillId="0" borderId="0" xfId="0" applyFont="1" applyAlignment="1" applyProtection="1">
      <alignment/>
      <protection hidden="1"/>
    </xf>
    <xf numFmtId="0" fontId="4" fillId="0" borderId="0" xfId="0" applyFont="1" applyBorder="1" applyAlignment="1" applyProtection="1">
      <alignment/>
      <protection hidden="1"/>
    </xf>
    <xf numFmtId="0" fontId="3" fillId="0" borderId="10" xfId="0" applyFont="1" applyBorder="1" applyAlignment="1" applyProtection="1">
      <alignment/>
      <protection hidden="1"/>
    </xf>
    <xf numFmtId="0" fontId="3" fillId="0" borderId="0"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right"/>
      <protection hidden="1"/>
    </xf>
    <xf numFmtId="49" fontId="3" fillId="0" borderId="0" xfId="0" applyNumberFormat="1" applyFont="1" applyAlignment="1" applyProtection="1">
      <alignment/>
      <protection hidden="1"/>
    </xf>
    <xf numFmtId="167" fontId="5" fillId="0" borderId="10" xfId="0" applyNumberFormat="1" applyFont="1" applyBorder="1" applyAlignment="1" applyProtection="1">
      <alignment/>
      <protection hidden="1"/>
    </xf>
    <xf numFmtId="49" fontId="2" fillId="0" borderId="0" xfId="0" applyNumberFormat="1" applyFont="1" applyAlignment="1" applyProtection="1">
      <alignment/>
      <protection hidden="1"/>
    </xf>
    <xf numFmtId="0" fontId="3" fillId="0" borderId="0" xfId="0" applyFont="1" applyAlignment="1" applyProtection="1">
      <alignment horizontal="center"/>
      <protection hidden="1"/>
    </xf>
    <xf numFmtId="3" fontId="3" fillId="0" borderId="0" xfId="0" applyNumberFormat="1" applyFont="1" applyAlignment="1" applyProtection="1">
      <alignment/>
      <protection hidden="1"/>
    </xf>
    <xf numFmtId="0" fontId="9" fillId="0" borderId="14" xfId="0" applyFont="1" applyBorder="1" applyAlignment="1" applyProtection="1" quotePrefix="1">
      <alignment horizontal="right"/>
      <protection hidden="1"/>
    </xf>
    <xf numFmtId="0" fontId="2" fillId="0" borderId="14" xfId="0" applyFont="1" applyBorder="1" applyAlignment="1" applyProtection="1" quotePrefix="1">
      <alignment horizontal="right"/>
      <protection hidden="1"/>
    </xf>
    <xf numFmtId="0" fontId="3" fillId="0" borderId="10" xfId="0" applyFont="1" applyFill="1" applyBorder="1" applyAlignment="1" applyProtection="1">
      <alignment horizontal="centerContinuous"/>
      <protection hidden="1"/>
    </xf>
    <xf numFmtId="0" fontId="2" fillId="0" borderId="0" xfId="0" applyFont="1" applyAlignment="1" applyProtection="1">
      <alignment horizontal="right"/>
      <protection hidden="1"/>
    </xf>
    <xf numFmtId="49" fontId="3" fillId="0" borderId="0" xfId="0" applyNumberFormat="1" applyFont="1" applyAlignment="1" applyProtection="1">
      <alignment horizontal="centerContinuous"/>
      <protection hidden="1"/>
    </xf>
    <xf numFmtId="3" fontId="3" fillId="0" borderId="0" xfId="0" applyNumberFormat="1" applyFont="1" applyAlignment="1" applyProtection="1">
      <alignment horizontal="centerContinuous"/>
      <protection hidden="1"/>
    </xf>
    <xf numFmtId="0" fontId="2" fillId="0" borderId="0" xfId="0" applyFont="1" applyBorder="1" applyAlignment="1" applyProtection="1" quotePrefix="1">
      <alignment horizontal="center"/>
      <protection hidden="1"/>
    </xf>
    <xf numFmtId="49" fontId="2" fillId="0" borderId="16" xfId="0" applyNumberFormat="1" applyFont="1" applyBorder="1" applyAlignment="1" applyProtection="1">
      <alignment/>
      <protection hidden="1"/>
    </xf>
    <xf numFmtId="0" fontId="3" fillId="0" borderId="16" xfId="0" applyFont="1" applyBorder="1" applyAlignment="1" applyProtection="1">
      <alignment horizontal="center"/>
      <protection hidden="1"/>
    </xf>
    <xf numFmtId="3" fontId="3" fillId="0" borderId="16" xfId="0" applyNumberFormat="1" applyFont="1" applyBorder="1" applyAlignment="1" applyProtection="1">
      <alignment/>
      <protection hidden="1"/>
    </xf>
    <xf numFmtId="49" fontId="2" fillId="0" borderId="0" xfId="0" applyNumberFormat="1" applyFont="1" applyBorder="1" applyAlignment="1" applyProtection="1">
      <alignment/>
      <protection hidden="1"/>
    </xf>
    <xf numFmtId="3" fontId="3" fillId="0" borderId="0" xfId="0" applyNumberFormat="1" applyFont="1" applyBorder="1" applyAlignment="1" applyProtection="1">
      <alignment/>
      <protection hidden="1"/>
    </xf>
    <xf numFmtId="3" fontId="3" fillId="0" borderId="0" xfId="0" applyNumberFormat="1" applyFont="1" applyBorder="1" applyAlignment="1" applyProtection="1">
      <alignment horizontal="center"/>
      <protection hidden="1"/>
    </xf>
    <xf numFmtId="49" fontId="3" fillId="0" borderId="0" xfId="0" applyNumberFormat="1" applyFont="1" applyBorder="1" applyAlignment="1" applyProtection="1">
      <alignment horizontal="center"/>
      <protection hidden="1"/>
    </xf>
    <xf numFmtId="0" fontId="3" fillId="0" borderId="17" xfId="0" applyFont="1" applyBorder="1" applyAlignment="1" applyProtection="1">
      <alignment/>
      <protection hidden="1"/>
    </xf>
    <xf numFmtId="0" fontId="6" fillId="0" borderId="0" xfId="0" applyFont="1" applyBorder="1" applyAlignment="1" applyProtection="1">
      <alignment horizontal="center"/>
      <protection hidden="1"/>
    </xf>
    <xf numFmtId="3" fontId="3" fillId="0" borderId="10" xfId="0" applyNumberFormat="1" applyFont="1" applyBorder="1" applyAlignment="1" applyProtection="1">
      <alignment horizontal="centerContinuous"/>
      <protection hidden="1"/>
    </xf>
    <xf numFmtId="0" fontId="6" fillId="0" borderId="0" xfId="0" applyFont="1" applyAlignment="1" applyProtection="1">
      <alignment horizontal="center"/>
      <protection hidden="1"/>
    </xf>
    <xf numFmtId="3" fontId="3" fillId="0" borderId="10" xfId="0" applyNumberFormat="1" applyFont="1" applyBorder="1" applyAlignment="1" applyProtection="1">
      <alignment horizontal="center"/>
      <protection hidden="1"/>
    </xf>
    <xf numFmtId="0" fontId="6" fillId="0" borderId="10" xfId="0" applyFont="1" applyBorder="1" applyAlignment="1" applyProtection="1">
      <alignment horizontal="center"/>
      <protection hidden="1"/>
    </xf>
    <xf numFmtId="0" fontId="3" fillId="0" borderId="0" xfId="0" applyFont="1" applyBorder="1" applyAlignment="1" applyProtection="1">
      <alignment horizontal="center" wrapText="1"/>
      <protection hidden="1"/>
    </xf>
    <xf numFmtId="49" fontId="3" fillId="0" borderId="0" xfId="0" applyNumberFormat="1" applyFont="1" applyAlignment="1" applyProtection="1">
      <alignment horizontal="right"/>
      <protection hidden="1"/>
    </xf>
    <xf numFmtId="0" fontId="0" fillId="0" borderId="0" xfId="0" applyAlignment="1" applyProtection="1">
      <alignment horizontal="center"/>
      <protection hidden="1"/>
    </xf>
    <xf numFmtId="3" fontId="0" fillId="0" borderId="0" xfId="0" applyNumberFormat="1" applyAlignment="1" applyProtection="1">
      <alignment/>
      <protection hidden="1"/>
    </xf>
    <xf numFmtId="0" fontId="7" fillId="0" borderId="0" xfId="0" applyFont="1" applyAlignment="1" applyProtection="1">
      <alignment/>
      <protection hidden="1"/>
    </xf>
    <xf numFmtId="38" fontId="3" fillId="0" borderId="0" xfId="0" applyNumberFormat="1" applyFont="1" applyAlignment="1" applyProtection="1">
      <alignment/>
      <protection hidden="1"/>
    </xf>
    <xf numFmtId="38" fontId="3" fillId="0" borderId="17" xfId="0" applyNumberFormat="1" applyFont="1" applyBorder="1" applyAlignment="1" applyProtection="1">
      <alignment/>
      <protection hidden="1"/>
    </xf>
    <xf numFmtId="38" fontId="3" fillId="0" borderId="0" xfId="0" applyNumberFormat="1" applyFont="1" applyBorder="1" applyAlignment="1" applyProtection="1">
      <alignment/>
      <protection hidden="1"/>
    </xf>
    <xf numFmtId="38" fontId="3" fillId="0" borderId="18" xfId="0" applyNumberFormat="1" applyFont="1" applyBorder="1" applyAlignment="1" applyProtection="1">
      <alignment/>
      <protection hidden="1"/>
    </xf>
    <xf numFmtId="38" fontId="5" fillId="0" borderId="0" xfId="0" applyNumberFormat="1" applyFont="1" applyBorder="1" applyAlignment="1" applyProtection="1">
      <alignment/>
      <protection hidden="1"/>
    </xf>
    <xf numFmtId="49" fontId="0" fillId="0" borderId="0" xfId="0" applyNumberFormat="1" applyAlignment="1" applyProtection="1">
      <alignment/>
      <protection hidden="1"/>
    </xf>
    <xf numFmtId="0" fontId="0" fillId="0" borderId="0" xfId="0" applyAlignment="1" applyProtection="1">
      <alignment/>
      <protection hidden="1"/>
    </xf>
    <xf numFmtId="167" fontId="3" fillId="0" borderId="0" xfId="0" applyNumberFormat="1" applyFont="1" applyAlignment="1" applyProtection="1">
      <alignment/>
      <protection hidden="1"/>
    </xf>
    <xf numFmtId="167" fontId="5" fillId="0" borderId="0" xfId="0" applyNumberFormat="1" applyFont="1" applyBorder="1" applyAlignment="1" applyProtection="1">
      <alignment/>
      <protection hidden="1"/>
    </xf>
    <xf numFmtId="167" fontId="3" fillId="0" borderId="17" xfId="0" applyNumberFormat="1" applyFont="1" applyBorder="1" applyAlignment="1" applyProtection="1">
      <alignment/>
      <protection hidden="1"/>
    </xf>
    <xf numFmtId="167" fontId="3" fillId="0" borderId="0" xfId="0" applyNumberFormat="1" applyFont="1" applyBorder="1" applyAlignment="1" applyProtection="1">
      <alignment/>
      <protection hidden="1"/>
    </xf>
    <xf numFmtId="167" fontId="3" fillId="0" borderId="18" xfId="0" applyNumberFormat="1" applyFont="1" applyBorder="1" applyAlignment="1" applyProtection="1">
      <alignment/>
      <protection hidden="1"/>
    </xf>
    <xf numFmtId="164" fontId="5" fillId="0" borderId="10" xfId="0" applyNumberFormat="1" applyFont="1" applyBorder="1" applyAlignment="1" applyProtection="1">
      <alignment/>
      <protection hidden="1"/>
    </xf>
    <xf numFmtId="164" fontId="5" fillId="0" borderId="0" xfId="0" applyNumberFormat="1" applyFont="1" applyBorder="1" applyAlignment="1" applyProtection="1">
      <alignment/>
      <protection hidden="1"/>
    </xf>
    <xf numFmtId="164" fontId="3" fillId="0" borderId="18" xfId="0" applyNumberFormat="1" applyFont="1" applyBorder="1" applyAlignment="1" applyProtection="1">
      <alignment/>
      <protection hidden="1"/>
    </xf>
    <xf numFmtId="164" fontId="3" fillId="0" borderId="0" xfId="0" applyNumberFormat="1" applyFont="1" applyBorder="1" applyAlignment="1" applyProtection="1">
      <alignment/>
      <protection hidden="1"/>
    </xf>
    <xf numFmtId="0" fontId="2" fillId="0" borderId="0" xfId="0" applyFont="1" applyAlignment="1" applyProtection="1">
      <alignment vertical="top"/>
      <protection hidden="1"/>
    </xf>
    <xf numFmtId="164" fontId="3" fillId="0" borderId="17" xfId="0" applyNumberFormat="1" applyFont="1" applyBorder="1" applyAlignment="1" applyProtection="1">
      <alignment/>
      <protection hidden="1"/>
    </xf>
    <xf numFmtId="49" fontId="3" fillId="0" borderId="0" xfId="0" applyNumberFormat="1" applyFont="1" applyBorder="1" applyAlignment="1" applyProtection="1">
      <alignment/>
      <protection hidden="1"/>
    </xf>
    <xf numFmtId="0" fontId="15" fillId="0" borderId="0" xfId="0" applyFont="1" applyBorder="1" applyAlignment="1" applyProtection="1">
      <alignment/>
      <protection hidden="1"/>
    </xf>
    <xf numFmtId="0" fontId="6" fillId="0" borderId="0" xfId="0" applyFont="1" applyBorder="1" applyAlignment="1" applyProtection="1">
      <alignment/>
      <protection hidden="1"/>
    </xf>
    <xf numFmtId="0" fontId="6"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protection hidden="1"/>
    </xf>
    <xf numFmtId="0" fontId="15" fillId="0" borderId="0" xfId="0" applyFont="1" applyFill="1" applyBorder="1" applyAlignment="1" applyProtection="1">
      <alignment/>
      <protection hidden="1"/>
    </xf>
    <xf numFmtId="0" fontId="5" fillId="0" borderId="0" xfId="0" applyFont="1" applyAlignment="1" applyProtection="1">
      <alignment/>
      <protection hidden="1"/>
    </xf>
    <xf numFmtId="169" fontId="5" fillId="0" borderId="10" xfId="0" applyNumberFormat="1" applyFont="1" applyBorder="1" applyAlignment="1" applyProtection="1">
      <alignment/>
      <protection hidden="1"/>
    </xf>
    <xf numFmtId="169" fontId="3" fillId="0" borderId="0" xfId="0" applyNumberFormat="1" applyFont="1" applyAlignment="1" applyProtection="1">
      <alignment/>
      <protection hidden="1"/>
    </xf>
    <xf numFmtId="49" fontId="6" fillId="0" borderId="0" xfId="0" applyNumberFormat="1" applyFont="1" applyAlignment="1" applyProtection="1">
      <alignment/>
      <protection hidden="1"/>
    </xf>
    <xf numFmtId="0" fontId="9" fillId="0" borderId="0" xfId="0" applyFont="1" applyAlignment="1" applyProtection="1">
      <alignment/>
      <protection hidden="1"/>
    </xf>
    <xf numFmtId="49" fontId="3" fillId="0" borderId="16" xfId="0" applyNumberFormat="1" applyFont="1" applyBorder="1" applyAlignment="1" applyProtection="1">
      <alignment/>
      <protection hidden="1"/>
    </xf>
    <xf numFmtId="0" fontId="3" fillId="0" borderId="19" xfId="0" applyFont="1" applyBorder="1" applyAlignment="1" applyProtection="1">
      <alignment/>
      <protection hidden="1"/>
    </xf>
    <xf numFmtId="40" fontId="5" fillId="0" borderId="10" xfId="0" applyNumberFormat="1" applyFont="1" applyBorder="1" applyAlignment="1" applyProtection="1">
      <alignment/>
      <protection hidden="1"/>
    </xf>
    <xf numFmtId="40" fontId="3" fillId="0" borderId="0" xfId="0" applyNumberFormat="1" applyFont="1" applyAlignment="1" applyProtection="1">
      <alignment/>
      <protection hidden="1"/>
    </xf>
    <xf numFmtId="167" fontId="5" fillId="0" borderId="0" xfId="0" applyNumberFormat="1" applyFont="1" applyAlignment="1" applyProtection="1">
      <alignment/>
      <protection hidden="1"/>
    </xf>
    <xf numFmtId="49" fontId="2" fillId="0" borderId="0" xfId="0" applyNumberFormat="1" applyFont="1" applyAlignment="1" applyProtection="1">
      <alignment horizontal="centerContinuous"/>
      <protection hidden="1"/>
    </xf>
    <xf numFmtId="0" fontId="2" fillId="0" borderId="0" xfId="0" applyFont="1" applyBorder="1" applyAlignment="1" applyProtection="1" quotePrefix="1">
      <alignment horizontal="centerContinuous"/>
      <protection hidden="1"/>
    </xf>
    <xf numFmtId="49" fontId="9" fillId="0" borderId="14" xfId="0" applyNumberFormat="1" applyFont="1" applyBorder="1" applyAlignment="1" applyProtection="1">
      <alignment/>
      <protection hidden="1"/>
    </xf>
    <xf numFmtId="49" fontId="2" fillId="0" borderId="14" xfId="0" applyNumberFormat="1" applyFont="1" applyBorder="1" applyAlignment="1" applyProtection="1">
      <alignment/>
      <protection hidden="1"/>
    </xf>
    <xf numFmtId="0" fontId="3" fillId="0" borderId="15" xfId="0" applyFont="1" applyBorder="1" applyAlignment="1" applyProtection="1">
      <alignment horizontal="left"/>
      <protection hidden="1"/>
    </xf>
    <xf numFmtId="38" fontId="3" fillId="0" borderId="10" xfId="0" applyNumberFormat="1" applyFont="1" applyBorder="1" applyAlignment="1" applyProtection="1">
      <alignment/>
      <protection hidden="1"/>
    </xf>
    <xf numFmtId="0" fontId="3" fillId="0" borderId="0" xfId="0" applyFont="1" applyAlignment="1" applyProtection="1" quotePrefix="1">
      <alignment horizontal="right"/>
      <protection hidden="1"/>
    </xf>
    <xf numFmtId="0" fontId="2" fillId="0" borderId="0" xfId="0" applyFont="1" applyAlignment="1" applyProtection="1">
      <alignment horizontal="left" vertical="top"/>
      <protection hidden="1"/>
    </xf>
    <xf numFmtId="0" fontId="0" fillId="0" borderId="0" xfId="0" applyAlignment="1" applyProtection="1">
      <alignment horizontal="left"/>
      <protection hidden="1"/>
    </xf>
    <xf numFmtId="0" fontId="3" fillId="0" borderId="0" xfId="0" applyFont="1" applyAlignment="1" applyProtection="1">
      <alignment horizontal="justify" vertical="top"/>
      <protection hidden="1"/>
    </xf>
    <xf numFmtId="49" fontId="3" fillId="0" borderId="0" xfId="0" applyNumberFormat="1" applyFont="1" applyBorder="1" applyAlignment="1" applyProtection="1">
      <alignment horizontal="right"/>
      <protection hidden="1"/>
    </xf>
    <xf numFmtId="0" fontId="3" fillId="0" borderId="0" xfId="0" applyFont="1" applyAlignment="1" applyProtection="1">
      <alignment horizontal="right" indent="15"/>
      <protection hidden="1"/>
    </xf>
    <xf numFmtId="0" fontId="3" fillId="0" borderId="0" xfId="0" applyFont="1" applyAlignment="1" applyProtection="1">
      <alignment horizontal="left" indent="15"/>
      <protection hidden="1"/>
    </xf>
    <xf numFmtId="0" fontId="3" fillId="0" borderId="0" xfId="0" applyFont="1" applyAlignment="1" applyProtection="1">
      <alignment horizontal="right" indent="3"/>
      <protection hidden="1"/>
    </xf>
    <xf numFmtId="0" fontId="3" fillId="0" borderId="0" xfId="0" applyFont="1" applyAlignment="1" applyProtection="1">
      <alignment horizontal="left" indent="3"/>
      <protection hidden="1"/>
    </xf>
    <xf numFmtId="0" fontId="4" fillId="0" borderId="0" xfId="0" applyFont="1" applyAlignment="1" applyProtection="1">
      <alignment/>
      <protection hidden="1"/>
    </xf>
    <xf numFmtId="164" fontId="3" fillId="0" borderId="14" xfId="0" applyNumberFormat="1" applyFont="1" applyBorder="1" applyAlignment="1" applyProtection="1">
      <alignment/>
      <protection hidden="1"/>
    </xf>
    <xf numFmtId="0" fontId="11" fillId="0" borderId="0" xfId="0" applyFont="1" applyAlignment="1" applyProtection="1">
      <alignment horizontal="left" indent="3"/>
      <protection hidden="1"/>
    </xf>
    <xf numFmtId="0" fontId="11" fillId="0" borderId="0" xfId="0" applyFont="1" applyAlignment="1" applyProtection="1">
      <alignment/>
      <protection hidden="1"/>
    </xf>
    <xf numFmtId="164" fontId="3" fillId="0" borderId="14" xfId="0" applyNumberFormat="1" applyFont="1" applyFill="1" applyBorder="1" applyAlignment="1" applyProtection="1">
      <alignment/>
      <protection hidden="1"/>
    </xf>
    <xf numFmtId="49" fontId="2" fillId="0" borderId="0" xfId="0" applyNumberFormat="1" applyFont="1" applyBorder="1" applyAlignment="1" applyProtection="1">
      <alignment horizontal="right"/>
      <protection hidden="1"/>
    </xf>
    <xf numFmtId="0" fontId="0" fillId="0" borderId="0" xfId="0" applyAlignment="1" applyProtection="1">
      <alignment horizontal="centerContinuous"/>
      <protection hidden="1"/>
    </xf>
    <xf numFmtId="49" fontId="9" fillId="0" borderId="0" xfId="0" applyNumberFormat="1" applyFont="1" applyAlignment="1" applyProtection="1">
      <alignment horizontal="left"/>
      <protection hidden="1"/>
    </xf>
    <xf numFmtId="0" fontId="9" fillId="0" borderId="0" xfId="0" applyFont="1" applyAlignment="1" applyProtection="1">
      <alignment horizontal="right"/>
      <protection hidden="1"/>
    </xf>
    <xf numFmtId="0" fontId="10" fillId="0" borderId="0" xfId="0" applyFont="1" applyAlignment="1" applyProtection="1">
      <alignment/>
      <protection hidden="1"/>
    </xf>
    <xf numFmtId="166" fontId="0" fillId="0" borderId="10" xfId="0" applyNumberFormat="1" applyBorder="1" applyAlignment="1" applyProtection="1">
      <alignment horizontal="center"/>
      <protection hidden="1"/>
    </xf>
    <xf numFmtId="0" fontId="0" fillId="0" borderId="0" xfId="0" applyFont="1" applyAlignment="1" applyProtection="1">
      <alignment/>
      <protection hidden="1"/>
    </xf>
    <xf numFmtId="164" fontId="0" fillId="0" borderId="0" xfId="0" applyNumberFormat="1" applyBorder="1" applyAlignment="1" applyProtection="1">
      <alignment horizontal="center"/>
      <protection hidden="1"/>
    </xf>
    <xf numFmtId="164" fontId="0" fillId="0" borderId="10" xfId="0" applyNumberFormat="1" applyBorder="1" applyAlignment="1" applyProtection="1">
      <alignment horizontal="center"/>
      <protection hidden="1"/>
    </xf>
    <xf numFmtId="0" fontId="10" fillId="0" borderId="0" xfId="0" applyFont="1" applyAlignment="1" applyProtection="1">
      <alignment horizontal="center"/>
      <protection hidden="1"/>
    </xf>
    <xf numFmtId="38" fontId="0" fillId="0" borderId="10" xfId="0" applyNumberFormat="1" applyBorder="1" applyAlignment="1" applyProtection="1">
      <alignment horizontal="center"/>
      <protection hidden="1"/>
    </xf>
    <xf numFmtId="38" fontId="0" fillId="0" borderId="0" xfId="0" applyNumberFormat="1" applyAlignment="1" applyProtection="1">
      <alignment/>
      <protection hidden="1"/>
    </xf>
    <xf numFmtId="1" fontId="0" fillId="0" borderId="10" xfId="0" applyNumberFormat="1" applyBorder="1" applyAlignment="1" applyProtection="1">
      <alignment horizontal="center"/>
      <protection hidden="1"/>
    </xf>
    <xf numFmtId="0" fontId="5" fillId="0" borderId="0" xfId="0" applyFont="1" applyAlignment="1" applyProtection="1">
      <alignment horizontal="right"/>
      <protection hidden="1"/>
    </xf>
    <xf numFmtId="0" fontId="5" fillId="0" borderId="0" xfId="0" applyFont="1" applyAlignment="1" applyProtection="1">
      <alignment/>
      <protection hidden="1"/>
    </xf>
    <xf numFmtId="169" fontId="5" fillId="0" borderId="10" xfId="0" applyNumberFormat="1" applyFont="1" applyFill="1" applyBorder="1" applyAlignment="1" applyProtection="1">
      <alignment/>
      <protection hidden="1"/>
    </xf>
    <xf numFmtId="169" fontId="5" fillId="0" borderId="0" xfId="0" applyNumberFormat="1" applyFont="1" applyFill="1" applyBorder="1" applyAlignment="1" applyProtection="1">
      <alignment/>
      <protection hidden="1"/>
    </xf>
    <xf numFmtId="169" fontId="5" fillId="0" borderId="0" xfId="0" applyNumberFormat="1" applyFont="1" applyFill="1" applyBorder="1" applyAlignment="1" applyProtection="1">
      <alignment/>
      <protection hidden="1"/>
    </xf>
    <xf numFmtId="169" fontId="3" fillId="0" borderId="0" xfId="0" applyNumberFormat="1" applyFont="1" applyFill="1" applyBorder="1" applyAlignment="1" applyProtection="1">
      <alignment/>
      <protection hidden="1"/>
    </xf>
    <xf numFmtId="169" fontId="5" fillId="0" borderId="0" xfId="0" applyNumberFormat="1" applyFont="1" applyBorder="1" applyAlignment="1" applyProtection="1">
      <alignment/>
      <protection hidden="1"/>
    </xf>
    <xf numFmtId="4" fontId="5" fillId="0" borderId="10" xfId="0" applyNumberFormat="1" applyFont="1" applyBorder="1" applyAlignment="1" applyProtection="1">
      <alignment/>
      <protection hidden="1"/>
    </xf>
    <xf numFmtId="0" fontId="3" fillId="0" borderId="0" xfId="0" applyFont="1" applyAlignment="1">
      <alignment/>
    </xf>
    <xf numFmtId="0" fontId="3" fillId="0" borderId="0" xfId="0" applyFont="1" applyBorder="1" applyAlignment="1">
      <alignment/>
    </xf>
    <xf numFmtId="0" fontId="9" fillId="0" borderId="20" xfId="0" applyFont="1" applyBorder="1" applyAlignment="1" applyProtection="1">
      <alignment/>
      <protection hidden="1"/>
    </xf>
    <xf numFmtId="0" fontId="0" fillId="0" borderId="20" xfId="0" applyBorder="1" applyAlignment="1" applyProtection="1">
      <alignment/>
      <protection hidden="1"/>
    </xf>
    <xf numFmtId="0" fontId="9" fillId="0" borderId="0" xfId="0" applyFont="1" applyBorder="1" applyAlignment="1" applyProtection="1">
      <alignment/>
      <protection hidden="1"/>
    </xf>
    <xf numFmtId="0" fontId="5" fillId="0" borderId="0" xfId="0" applyFont="1" applyBorder="1" applyAlignment="1" applyProtection="1">
      <alignment/>
      <protection hidden="1"/>
    </xf>
    <xf numFmtId="0" fontId="5" fillId="0" borderId="17" xfId="0" applyFont="1" applyBorder="1" applyAlignment="1" applyProtection="1">
      <alignment/>
      <protection hidden="1"/>
    </xf>
    <xf numFmtId="38" fontId="5" fillId="0" borderId="0" xfId="0" applyNumberFormat="1" applyFont="1" applyAlignment="1" applyProtection="1">
      <alignment/>
      <protection hidden="1"/>
    </xf>
    <xf numFmtId="3" fontId="5" fillId="0" borderId="10" xfId="0" applyNumberFormat="1" applyFont="1" applyBorder="1" applyAlignment="1" applyProtection="1">
      <alignment/>
      <protection hidden="1"/>
    </xf>
    <xf numFmtId="3" fontId="5" fillId="0" borderId="0" xfId="0" applyNumberFormat="1" applyFont="1" applyAlignment="1" applyProtection="1">
      <alignment/>
      <protection hidden="1"/>
    </xf>
    <xf numFmtId="0" fontId="16" fillId="34" borderId="0" xfId="0" applyFont="1" applyFill="1" applyBorder="1" applyAlignment="1" applyProtection="1">
      <alignment/>
      <protection hidden="1"/>
    </xf>
    <xf numFmtId="0" fontId="12" fillId="0" borderId="0" xfId="0" applyFont="1" applyBorder="1" applyAlignment="1" applyProtection="1">
      <alignment/>
      <protection hidden="1"/>
    </xf>
    <xf numFmtId="0" fontId="12" fillId="0" borderId="0" xfId="0" applyFont="1" applyAlignment="1" applyProtection="1">
      <alignment/>
      <protection hidden="1"/>
    </xf>
    <xf numFmtId="0" fontId="14" fillId="0" borderId="14" xfId="0" applyFont="1" applyBorder="1" applyAlignment="1" applyProtection="1">
      <alignment/>
      <protection hidden="1"/>
    </xf>
    <xf numFmtId="0" fontId="15" fillId="0" borderId="0" xfId="0" applyFont="1" applyBorder="1" applyAlignment="1">
      <alignment/>
    </xf>
    <xf numFmtId="171" fontId="15" fillId="0" borderId="0" xfId="0" applyNumberFormat="1" applyFont="1" applyBorder="1" applyAlignment="1">
      <alignment horizontal="center"/>
    </xf>
    <xf numFmtId="171" fontId="15" fillId="0" borderId="0" xfId="0" applyNumberFormat="1" applyFont="1" applyAlignment="1">
      <alignment horizontal="center"/>
    </xf>
    <xf numFmtId="0" fontId="15" fillId="0" borderId="0" xfId="0" applyFont="1" applyAlignment="1">
      <alignment/>
    </xf>
    <xf numFmtId="0" fontId="15" fillId="0" borderId="0" xfId="0" applyFont="1" applyAlignment="1" applyProtection="1">
      <alignment/>
      <protection/>
    </xf>
    <xf numFmtId="0" fontId="12" fillId="0" borderId="0" xfId="0" applyFont="1" applyAlignment="1">
      <alignment/>
    </xf>
    <xf numFmtId="3" fontId="15" fillId="0" borderId="10" xfId="0" applyNumberFormat="1" applyFont="1" applyFill="1" applyBorder="1" applyAlignment="1">
      <alignment horizontal="center"/>
    </xf>
    <xf numFmtId="14" fontId="12" fillId="0" borderId="0" xfId="0" applyNumberFormat="1" applyFont="1" applyAlignment="1" applyProtection="1">
      <alignment horizontal="center"/>
      <protection hidden="1"/>
    </xf>
    <xf numFmtId="171" fontId="12" fillId="0" borderId="0" xfId="0" applyNumberFormat="1" applyFont="1" applyBorder="1" applyAlignment="1" applyProtection="1" quotePrefix="1">
      <alignment horizontal="center"/>
      <protection hidden="1"/>
    </xf>
    <xf numFmtId="0" fontId="6" fillId="0" borderId="0" xfId="0" applyFont="1" applyAlignment="1" applyProtection="1">
      <alignment horizontal="right"/>
      <protection hidden="1"/>
    </xf>
    <xf numFmtId="164" fontId="3" fillId="0" borderId="10" xfId="0" applyNumberFormat="1" applyFont="1" applyFill="1" applyBorder="1" applyAlignment="1" applyProtection="1">
      <alignment/>
      <protection hidden="1"/>
    </xf>
    <xf numFmtId="0" fontId="3" fillId="0" borderId="0" xfId="0" applyFont="1" applyFill="1" applyAlignment="1" applyProtection="1">
      <alignment/>
      <protection hidden="1"/>
    </xf>
    <xf numFmtId="49" fontId="3" fillId="0" borderId="0" xfId="0" applyNumberFormat="1" applyFont="1" applyAlignment="1" applyProtection="1" quotePrefix="1">
      <alignment horizontal="right"/>
      <protection hidden="1"/>
    </xf>
    <xf numFmtId="164" fontId="5" fillId="0" borderId="10" xfId="0" applyNumberFormat="1" applyFont="1" applyFill="1" applyBorder="1" applyAlignment="1" applyProtection="1">
      <alignment/>
      <protection hidden="1"/>
    </xf>
    <xf numFmtId="167" fontId="12" fillId="0" borderId="10" xfId="0" applyNumberFormat="1" applyFont="1" applyBorder="1" applyAlignment="1" applyProtection="1">
      <alignment/>
      <protection hidden="1"/>
    </xf>
    <xf numFmtId="0" fontId="9" fillId="0" borderId="0" xfId="0" applyFont="1" applyBorder="1" applyAlignment="1" applyProtection="1" quotePrefix="1">
      <alignment horizontal="right"/>
      <protection hidden="1"/>
    </xf>
    <xf numFmtId="0" fontId="2" fillId="0" borderId="0" xfId="0" applyFont="1" applyBorder="1" applyAlignment="1" applyProtection="1" quotePrefix="1">
      <alignment horizontal="right"/>
      <protection hidden="1"/>
    </xf>
    <xf numFmtId="14" fontId="9" fillId="0" borderId="10" xfId="0" applyNumberFormat="1" applyFont="1" applyBorder="1" applyAlignment="1" applyProtection="1">
      <alignment horizontal="center"/>
      <protection hidden="1"/>
    </xf>
    <xf numFmtId="171" fontId="9" fillId="0" borderId="14" xfId="0" applyNumberFormat="1" applyFont="1" applyBorder="1" applyAlignment="1" applyProtection="1" quotePrefix="1">
      <alignment horizontal="center"/>
      <protection hidden="1"/>
    </xf>
    <xf numFmtId="0" fontId="10" fillId="0" borderId="0" xfId="0" applyFont="1" applyAlignment="1" applyProtection="1">
      <alignment/>
      <protection hidden="1"/>
    </xf>
    <xf numFmtId="14" fontId="12" fillId="0" borderId="10" xfId="0" applyNumberFormat="1" applyFont="1" applyBorder="1" applyAlignment="1" applyProtection="1">
      <alignment horizontal="center"/>
      <protection hidden="1"/>
    </xf>
    <xf numFmtId="171" fontId="2" fillId="0" borderId="14" xfId="0" applyNumberFormat="1" applyFont="1" applyBorder="1" applyAlignment="1" applyProtection="1" quotePrefix="1">
      <alignment horizontal="center"/>
      <protection hidden="1"/>
    </xf>
    <xf numFmtId="164" fontId="3" fillId="34" borderId="10" xfId="0" applyNumberFormat="1" applyFont="1" applyFill="1" applyBorder="1" applyAlignment="1" applyProtection="1">
      <alignment horizontal="center" wrapText="1"/>
      <protection hidden="1"/>
    </xf>
    <xf numFmtId="0" fontId="3" fillId="34" borderId="0" xfId="0" applyFont="1" applyFill="1" applyAlignment="1" applyProtection="1">
      <alignment/>
      <protection hidden="1"/>
    </xf>
    <xf numFmtId="0" fontId="3" fillId="34" borderId="10" xfId="0" applyFont="1" applyFill="1" applyBorder="1" applyAlignment="1" applyProtection="1">
      <alignment horizontal="center" wrapText="1"/>
      <protection hidden="1"/>
    </xf>
    <xf numFmtId="0" fontId="2" fillId="0" borderId="0" xfId="0" applyFont="1" applyAlignment="1" applyProtection="1">
      <alignment horizontal="left"/>
      <protection hidden="1"/>
    </xf>
    <xf numFmtId="172" fontId="3" fillId="0" borderId="0" xfId="0" applyNumberFormat="1" applyFont="1" applyAlignment="1" applyProtection="1">
      <alignment/>
      <protection hidden="1"/>
    </xf>
    <xf numFmtId="164" fontId="3" fillId="0" borderId="10" xfId="0" applyNumberFormat="1" applyFont="1" applyBorder="1" applyAlignment="1" applyProtection="1">
      <alignment horizontal="center"/>
      <protection hidden="1"/>
    </xf>
    <xf numFmtId="0" fontId="19" fillId="0" borderId="0" xfId="0" applyFont="1" applyAlignment="1" applyProtection="1">
      <alignment/>
      <protection hidden="1"/>
    </xf>
    <xf numFmtId="0" fontId="19" fillId="0" borderId="0" xfId="0" applyFont="1" applyAlignment="1" applyProtection="1">
      <alignment/>
      <protection hidden="1"/>
    </xf>
    <xf numFmtId="0" fontId="20" fillId="0" borderId="0" xfId="0" applyFont="1" applyBorder="1" applyAlignment="1" applyProtection="1">
      <alignment horizontal="centerContinuous"/>
      <protection hidden="1"/>
    </xf>
    <xf numFmtId="0" fontId="21" fillId="0" borderId="0" xfId="0" applyFont="1" applyAlignment="1" applyProtection="1">
      <alignment horizontal="centerContinuous"/>
      <protection hidden="1"/>
    </xf>
    <xf numFmtId="0" fontId="21" fillId="0" borderId="0" xfId="0" applyFont="1" applyAlignment="1" applyProtection="1">
      <alignment/>
      <protection hidden="1"/>
    </xf>
    <xf numFmtId="171" fontId="2" fillId="0" borderId="0" xfId="0" applyNumberFormat="1" applyFont="1" applyAlignment="1" applyProtection="1">
      <alignment/>
      <protection hidden="1"/>
    </xf>
    <xf numFmtId="171" fontId="9" fillId="0" borderId="0" xfId="0" applyNumberFormat="1" applyFont="1" applyBorder="1" applyAlignment="1" applyProtection="1">
      <alignment/>
      <protection hidden="1"/>
    </xf>
    <xf numFmtId="171" fontId="9" fillId="0" borderId="14" xfId="0" applyNumberFormat="1" applyFont="1" applyBorder="1" applyAlignment="1" applyProtection="1">
      <alignment/>
      <protection hidden="1"/>
    </xf>
    <xf numFmtId="171" fontId="3" fillId="0" borderId="10" xfId="0" applyNumberFormat="1" applyFont="1" applyBorder="1" applyAlignment="1" applyProtection="1">
      <alignment horizontal="centerContinuous"/>
      <protection hidden="1"/>
    </xf>
    <xf numFmtId="171" fontId="3" fillId="0" borderId="0" xfId="0" applyNumberFormat="1" applyFont="1" applyAlignment="1" applyProtection="1">
      <alignment horizontal="centerContinuous"/>
      <protection hidden="1"/>
    </xf>
    <xf numFmtId="171" fontId="3" fillId="0" borderId="0" xfId="0" applyNumberFormat="1" applyFont="1" applyAlignment="1" applyProtection="1">
      <alignment/>
      <protection hidden="1"/>
    </xf>
    <xf numFmtId="171" fontId="2" fillId="0" borderId="16" xfId="0" applyNumberFormat="1" applyFont="1" applyBorder="1" applyAlignment="1" applyProtection="1">
      <alignment/>
      <protection hidden="1"/>
    </xf>
    <xf numFmtId="171" fontId="2" fillId="0" borderId="0" xfId="0" applyNumberFormat="1" applyFont="1" applyBorder="1" applyAlignment="1" applyProtection="1">
      <alignment/>
      <protection hidden="1"/>
    </xf>
    <xf numFmtId="171" fontId="0" fillId="0" borderId="0" xfId="0" applyNumberFormat="1" applyAlignment="1" applyProtection="1">
      <alignment/>
      <protection hidden="1"/>
    </xf>
    <xf numFmtId="171" fontId="3" fillId="0" borderId="16" xfId="0" applyNumberFormat="1" applyFont="1" applyBorder="1" applyAlignment="1" applyProtection="1">
      <alignment/>
      <protection hidden="1"/>
    </xf>
    <xf numFmtId="171" fontId="2" fillId="0" borderId="0" xfId="0" applyNumberFormat="1" applyFont="1" applyAlignment="1" applyProtection="1">
      <alignment horizontal="center"/>
      <protection hidden="1"/>
    </xf>
    <xf numFmtId="49" fontId="2" fillId="0" borderId="21" xfId="0" applyNumberFormat="1" applyFont="1" applyBorder="1" applyAlignment="1" applyProtection="1">
      <alignment/>
      <protection hidden="1"/>
    </xf>
    <xf numFmtId="0" fontId="0" fillId="0" borderId="10" xfId="0" applyBorder="1" applyAlignment="1">
      <alignment horizontal="center"/>
    </xf>
    <xf numFmtId="0" fontId="0" fillId="0" borderId="0" xfId="0" applyAlignment="1">
      <alignment wrapText="1"/>
    </xf>
    <xf numFmtId="0" fontId="15" fillId="0" borderId="0" xfId="0" applyFont="1" applyBorder="1" applyAlignment="1" applyProtection="1">
      <alignment/>
      <protection hidden="1"/>
    </xf>
    <xf numFmtId="0" fontId="3" fillId="34" borderId="10" xfId="0" applyFont="1" applyFill="1" applyBorder="1" applyAlignment="1" applyProtection="1">
      <alignment horizontal="center"/>
      <protection hidden="1"/>
    </xf>
    <xf numFmtId="49" fontId="3" fillId="0" borderId="0" xfId="0" applyNumberFormat="1" applyFont="1" applyAlignment="1" applyProtection="1">
      <alignment horizontal="right"/>
      <protection hidden="1"/>
    </xf>
    <xf numFmtId="49" fontId="3" fillId="0" borderId="0" xfId="0" applyNumberFormat="1" applyFont="1" applyAlignment="1" applyProtection="1" quotePrefix="1">
      <alignment horizontal="right"/>
      <protection hidden="1"/>
    </xf>
    <xf numFmtId="49" fontId="3" fillId="0" borderId="0" xfId="0" applyNumberFormat="1" applyFont="1" applyAlignment="1" applyProtection="1">
      <alignment/>
      <protection hidden="1"/>
    </xf>
    <xf numFmtId="49" fontId="3" fillId="0" borderId="0" xfId="0" applyNumberFormat="1" applyFont="1" applyAlignment="1" applyProtection="1" quotePrefix="1">
      <alignment/>
      <protection hidden="1"/>
    </xf>
    <xf numFmtId="0" fontId="3" fillId="34" borderId="11" xfId="0" applyFont="1" applyFill="1" applyBorder="1" applyAlignment="1" applyProtection="1">
      <alignment horizontal="center"/>
      <protection hidden="1"/>
    </xf>
    <xf numFmtId="0" fontId="15" fillId="0" borderId="0" xfId="0" applyFont="1" applyAlignment="1" applyProtection="1">
      <alignment/>
      <protection hidden="1"/>
    </xf>
    <xf numFmtId="0" fontId="0" fillId="0" borderId="0" xfId="0" applyFont="1" applyAlignment="1" applyProtection="1">
      <alignment/>
      <protection hidden="1"/>
    </xf>
    <xf numFmtId="0" fontId="5" fillId="0" borderId="0" xfId="0" applyFont="1" applyAlignment="1">
      <alignment/>
    </xf>
    <xf numFmtId="0" fontId="4" fillId="0" borderId="0" xfId="0" applyFont="1" applyAlignment="1">
      <alignment/>
    </xf>
    <xf numFmtId="49" fontId="3" fillId="0" borderId="0" xfId="0" applyNumberFormat="1" applyFont="1" applyFill="1" applyAlignment="1" applyProtection="1" quotePrefix="1">
      <alignment/>
      <protection hidden="1"/>
    </xf>
    <xf numFmtId="0" fontId="2" fillId="0" borderId="0" xfId="0" applyFont="1" applyFill="1" applyAlignment="1" applyProtection="1">
      <alignment/>
      <protection hidden="1"/>
    </xf>
    <xf numFmtId="0" fontId="3" fillId="0" borderId="0" xfId="0" applyFont="1" applyFill="1" applyAlignment="1" applyProtection="1">
      <alignment wrapText="1"/>
      <protection hidden="1"/>
    </xf>
    <xf numFmtId="0" fontId="6" fillId="0" borderId="0" xfId="0" applyFont="1" applyFill="1" applyAlignment="1" applyProtection="1">
      <alignment horizontal="right"/>
      <protection hidden="1"/>
    </xf>
    <xf numFmtId="0" fontId="6" fillId="0" borderId="0" xfId="0" applyFont="1" applyFill="1" applyAlignment="1" applyProtection="1">
      <alignment/>
      <protection hidden="1"/>
    </xf>
    <xf numFmtId="164" fontId="3" fillId="0" borderId="0" xfId="0" applyNumberFormat="1" applyFont="1" applyFill="1" applyAlignment="1" applyProtection="1">
      <alignment/>
      <protection hidden="1"/>
    </xf>
    <xf numFmtId="0" fontId="0" fillId="0" borderId="0" xfId="0" applyFill="1" applyAlignment="1">
      <alignment/>
    </xf>
    <xf numFmtId="49" fontId="3" fillId="0" borderId="0" xfId="0" applyNumberFormat="1"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3" fillId="0" borderId="0" xfId="0" applyFont="1" applyFill="1" applyAlignment="1" applyProtection="1">
      <alignment horizontal="center"/>
      <protection hidden="1"/>
    </xf>
    <xf numFmtId="38" fontId="3" fillId="0" borderId="0" xfId="0" applyNumberFormat="1" applyFont="1" applyFill="1" applyAlignment="1" applyProtection="1">
      <alignment/>
      <protection hidden="1"/>
    </xf>
    <xf numFmtId="38" fontId="3" fillId="0" borderId="17" xfId="0" applyNumberFormat="1" applyFont="1" applyFill="1" applyBorder="1" applyAlignment="1" applyProtection="1">
      <alignment/>
      <protection hidden="1"/>
    </xf>
    <xf numFmtId="38" fontId="3" fillId="0" borderId="0" xfId="0" applyNumberFormat="1" applyFont="1" applyFill="1" applyBorder="1" applyAlignment="1" applyProtection="1">
      <alignment/>
      <protection hidden="1"/>
    </xf>
    <xf numFmtId="0" fontId="6" fillId="0" borderId="0" xfId="0" applyFont="1" applyFill="1" applyAlignment="1" applyProtection="1">
      <alignment horizontal="centerContinuous"/>
      <protection hidden="1"/>
    </xf>
    <xf numFmtId="0" fontId="3" fillId="0" borderId="0" xfId="0" applyFont="1" applyFill="1" applyAlignment="1" applyProtection="1">
      <alignment horizontal="centerContinuous"/>
      <protection hidden="1"/>
    </xf>
    <xf numFmtId="164" fontId="5" fillId="0" borderId="0" xfId="0" applyNumberFormat="1" applyFont="1" applyFill="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wrapText="1"/>
      <protection hidden="1"/>
    </xf>
    <xf numFmtId="164" fontId="3" fillId="0" borderId="0" xfId="0" applyNumberFormat="1" applyFont="1" applyFill="1" applyBorder="1" applyAlignment="1" applyProtection="1">
      <alignment/>
      <protection hidden="1"/>
    </xf>
    <xf numFmtId="0" fontId="9" fillId="0" borderId="0" xfId="0" applyFont="1" applyAlignment="1">
      <alignment/>
    </xf>
    <xf numFmtId="0" fontId="9" fillId="0" borderId="0" xfId="0" applyFont="1" applyAlignment="1" applyProtection="1">
      <alignment/>
      <protection hidden="1"/>
    </xf>
    <xf numFmtId="0" fontId="5" fillId="0" borderId="0" xfId="0" applyFont="1" applyFill="1" applyAlignment="1" applyProtection="1">
      <alignment/>
      <protection hidden="1"/>
    </xf>
    <xf numFmtId="173" fontId="2" fillId="0" borderId="0" xfId="0" applyNumberFormat="1" applyFont="1" applyBorder="1" applyAlignment="1" applyProtection="1">
      <alignment horizontal="center"/>
      <protection hidden="1"/>
    </xf>
    <xf numFmtId="49" fontId="3" fillId="0" borderId="0" xfId="0" applyNumberFormat="1" applyFont="1" applyFill="1" applyAlignment="1" applyProtection="1">
      <alignment horizontal="right"/>
      <protection hidden="1"/>
    </xf>
    <xf numFmtId="169" fontId="3" fillId="0" borderId="0" xfId="0" applyNumberFormat="1" applyFont="1" applyFill="1" applyAlignment="1" applyProtection="1">
      <alignment/>
      <protection hidden="1"/>
    </xf>
    <xf numFmtId="0" fontId="3" fillId="0" borderId="17" xfId="0" applyFont="1" applyFill="1" applyBorder="1" applyAlignment="1" applyProtection="1">
      <alignment/>
      <protection hidden="1"/>
    </xf>
    <xf numFmtId="169" fontId="5" fillId="0" borderId="10" xfId="0" applyNumberFormat="1" applyFont="1" applyFill="1" applyBorder="1" applyAlignment="1" applyProtection="1">
      <alignment/>
      <protection hidden="1"/>
    </xf>
    <xf numFmtId="0" fontId="25" fillId="0" borderId="0" xfId="0" applyFont="1" applyAlignment="1">
      <alignment/>
    </xf>
    <xf numFmtId="171" fontId="15" fillId="0" borderId="0" xfId="0" applyNumberFormat="1" applyFont="1" applyBorder="1" applyAlignment="1">
      <alignment horizontal="left"/>
    </xf>
    <xf numFmtId="171" fontId="15" fillId="0" borderId="0" xfId="0" applyNumberFormat="1" applyFont="1" applyAlignment="1">
      <alignment horizontal="left"/>
    </xf>
    <xf numFmtId="171" fontId="9" fillId="0" borderId="0" xfId="0" applyNumberFormat="1" applyFont="1" applyAlignment="1" applyProtection="1">
      <alignment/>
      <protection hidden="1"/>
    </xf>
    <xf numFmtId="0" fontId="19" fillId="0" borderId="0" xfId="0" applyFont="1" applyAlignment="1">
      <alignment/>
    </xf>
    <xf numFmtId="0" fontId="28" fillId="0" borderId="0" xfId="0" applyFont="1" applyAlignment="1">
      <alignment/>
    </xf>
    <xf numFmtId="0" fontId="2" fillId="0" borderId="16" xfId="0" applyFont="1" applyBorder="1" applyAlignment="1" applyProtection="1">
      <alignment/>
      <protection/>
    </xf>
    <xf numFmtId="0" fontId="9" fillId="0" borderId="0" xfId="0" applyFont="1" applyBorder="1" applyAlignment="1" applyProtection="1">
      <alignment horizontal="centerContinuous"/>
      <protection hidden="1"/>
    </xf>
    <xf numFmtId="0" fontId="2" fillId="0" borderId="22" xfId="0" applyFont="1" applyBorder="1" applyAlignment="1" applyProtection="1">
      <alignment/>
      <protection hidden="1"/>
    </xf>
    <xf numFmtId="0" fontId="29" fillId="35" borderId="0" xfId="0" applyFont="1" applyFill="1" applyAlignment="1" applyProtection="1">
      <alignment/>
      <protection/>
    </xf>
    <xf numFmtId="0" fontId="30" fillId="35" borderId="0" xfId="0" applyFont="1" applyFill="1" applyAlignment="1" applyProtection="1">
      <alignment/>
      <protection/>
    </xf>
    <xf numFmtId="0" fontId="3" fillId="35" borderId="0" xfId="0" applyFont="1" applyFill="1" applyAlignment="1" applyProtection="1">
      <alignment/>
      <protection/>
    </xf>
    <xf numFmtId="169" fontId="3" fillId="35" borderId="0" xfId="0" applyNumberFormat="1" applyFont="1" applyFill="1" applyAlignment="1" applyProtection="1">
      <alignment/>
      <protection/>
    </xf>
    <xf numFmtId="0" fontId="3" fillId="35" borderId="0" xfId="0" applyFont="1" applyFill="1" applyBorder="1" applyAlignment="1" applyProtection="1">
      <alignment horizontal="center"/>
      <protection/>
    </xf>
    <xf numFmtId="0" fontId="5" fillId="35" borderId="23" xfId="0" applyFont="1" applyFill="1" applyBorder="1" applyAlignment="1">
      <alignment horizontal="left" vertical="center"/>
    </xf>
    <xf numFmtId="0" fontId="5" fillId="35" borderId="10" xfId="0" applyFont="1" applyFill="1" applyBorder="1" applyAlignment="1">
      <alignment horizontal="left" vertical="center"/>
    </xf>
    <xf numFmtId="0" fontId="3" fillId="35" borderId="10" xfId="0" applyFont="1" applyFill="1" applyBorder="1" applyAlignment="1" applyProtection="1">
      <alignment horizontal="center"/>
      <protection/>
    </xf>
    <xf numFmtId="0" fontId="0" fillId="0" borderId="0" xfId="0" applyBorder="1" applyAlignment="1">
      <alignment vertical="center"/>
    </xf>
    <xf numFmtId="0" fontId="5" fillId="35" borderId="0" xfId="0" applyFont="1" applyFill="1" applyBorder="1" applyAlignment="1">
      <alignment horizontal="left" vertical="center"/>
    </xf>
    <xf numFmtId="0" fontId="0" fillId="35" borderId="0" xfId="0" applyFill="1" applyBorder="1" applyAlignment="1">
      <alignment/>
    </xf>
    <xf numFmtId="0" fontId="0" fillId="35" borderId="0" xfId="0" applyFill="1" applyBorder="1" applyAlignment="1">
      <alignment horizontal="center"/>
    </xf>
    <xf numFmtId="0" fontId="0" fillId="35" borderId="10" xfId="0" applyFill="1" applyBorder="1" applyAlignment="1">
      <alignment/>
    </xf>
    <xf numFmtId="0" fontId="0" fillId="35" borderId="10" xfId="0" applyFill="1" applyBorder="1" applyAlignment="1">
      <alignment horizontal="center"/>
    </xf>
    <xf numFmtId="0" fontId="0" fillId="0" borderId="24" xfId="0" applyBorder="1" applyAlignment="1">
      <alignment/>
    </xf>
    <xf numFmtId="0" fontId="0" fillId="0" borderId="0" xfId="0" applyBorder="1" applyAlignment="1">
      <alignment wrapText="1"/>
    </xf>
    <xf numFmtId="0" fontId="0" fillId="0" borderId="10" xfId="0" applyBorder="1" applyAlignment="1">
      <alignment wrapText="1"/>
    </xf>
    <xf numFmtId="0" fontId="5" fillId="0" borderId="0" xfId="0" applyFont="1" applyAlignment="1">
      <alignment wrapText="1"/>
    </xf>
    <xf numFmtId="0" fontId="5" fillId="0" borderId="0" xfId="0" applyFont="1" applyFill="1" applyAlignment="1" applyProtection="1">
      <alignment/>
      <protection hidden="1"/>
    </xf>
    <xf numFmtId="171" fontId="9" fillId="0" borderId="0" xfId="0" applyNumberFormat="1" applyFont="1" applyFill="1" applyAlignment="1" applyProtection="1">
      <alignment/>
      <protection hidden="1"/>
    </xf>
    <xf numFmtId="0" fontId="12" fillId="0" borderId="0" xfId="0" applyFont="1" applyFill="1" applyAlignment="1" applyProtection="1">
      <alignment/>
      <protection hidden="1"/>
    </xf>
    <xf numFmtId="0" fontId="0" fillId="0" borderId="0" xfId="0" applyFill="1" applyAlignment="1" applyProtection="1">
      <alignment/>
      <protection hidden="1"/>
    </xf>
    <xf numFmtId="0" fontId="16" fillId="0" borderId="0" xfId="0" applyFont="1" applyAlignment="1" applyProtection="1">
      <alignment/>
      <protection hidden="1"/>
    </xf>
    <xf numFmtId="0" fontId="5" fillId="0" borderId="0" xfId="0" applyFont="1" applyBorder="1" applyAlignment="1" applyProtection="1">
      <alignment horizontal="center"/>
      <protection hidden="1"/>
    </xf>
    <xf numFmtId="0" fontId="5" fillId="0" borderId="0" xfId="0" applyFont="1" applyAlignment="1" applyProtection="1">
      <alignment horizontal="center"/>
      <protection hidden="1"/>
    </xf>
    <xf numFmtId="38" fontId="5" fillId="0" borderId="10" xfId="0" applyNumberFormat="1" applyFont="1" applyBorder="1" applyAlignment="1" applyProtection="1">
      <alignment/>
      <protection hidden="1"/>
    </xf>
    <xf numFmtId="167" fontId="12" fillId="0" borderId="10" xfId="0" applyNumberFormat="1" applyFont="1" applyBorder="1" applyAlignment="1" applyProtection="1">
      <alignment horizontal="right"/>
      <protection hidden="1"/>
    </xf>
    <xf numFmtId="172" fontId="5" fillId="0" borderId="10" xfId="0" applyNumberFormat="1" applyFont="1" applyFill="1" applyBorder="1" applyAlignment="1" applyProtection="1">
      <alignment/>
      <protection hidden="1"/>
    </xf>
    <xf numFmtId="172" fontId="5" fillId="0" borderId="0" xfId="0" applyNumberFormat="1" applyFont="1" applyAlignment="1" applyProtection="1">
      <alignment/>
      <protection hidden="1"/>
    </xf>
    <xf numFmtId="164" fontId="5" fillId="0" borderId="0" xfId="0" applyNumberFormat="1" applyFont="1" applyAlignment="1" applyProtection="1">
      <alignment/>
      <protection hidden="1"/>
    </xf>
    <xf numFmtId="172" fontId="5" fillId="0" borderId="10" xfId="0" applyNumberFormat="1" applyFont="1" applyBorder="1" applyAlignment="1" applyProtection="1">
      <alignment/>
      <protection hidden="1"/>
    </xf>
    <xf numFmtId="164" fontId="5" fillId="0" borderId="10" xfId="0" applyNumberFormat="1" applyFont="1" applyFill="1" applyBorder="1" applyAlignment="1" applyProtection="1">
      <alignment horizontal="right"/>
      <protection hidden="1"/>
    </xf>
    <xf numFmtId="164" fontId="5" fillId="33" borderId="10" xfId="0" applyNumberFormat="1" applyFont="1" applyFill="1" applyBorder="1" applyAlignment="1" applyProtection="1">
      <alignment/>
      <protection locked="0"/>
    </xf>
    <xf numFmtId="164" fontId="5" fillId="0" borderId="0" xfId="0" applyNumberFormat="1" applyFont="1" applyAlignment="1" applyProtection="1">
      <alignment/>
      <protection locked="0"/>
    </xf>
    <xf numFmtId="164" fontId="5" fillId="0" borderId="0" xfId="0" applyNumberFormat="1" applyFont="1" applyFill="1" applyBorder="1" applyAlignment="1" applyProtection="1">
      <alignment/>
      <protection hidden="1"/>
    </xf>
    <xf numFmtId="168" fontId="5" fillId="33" borderId="10" xfId="0" applyNumberFormat="1" applyFont="1" applyFill="1" applyBorder="1" applyAlignment="1" applyProtection="1">
      <alignment horizontal="center"/>
      <protection locked="0"/>
    </xf>
    <xf numFmtId="164" fontId="5" fillId="34" borderId="10" xfId="0" applyNumberFormat="1" applyFont="1" applyFill="1" applyBorder="1" applyAlignment="1" applyProtection="1">
      <alignment/>
      <protection hidden="1"/>
    </xf>
    <xf numFmtId="164" fontId="3" fillId="0" borderId="18" xfId="0" applyNumberFormat="1" applyFont="1" applyFill="1" applyBorder="1" applyAlignment="1" applyProtection="1">
      <alignment/>
      <protection hidden="1"/>
    </xf>
    <xf numFmtId="0" fontId="0" fillId="35" borderId="0" xfId="0" applyFill="1" applyAlignment="1">
      <alignment/>
    </xf>
    <xf numFmtId="0" fontId="5" fillId="35" borderId="25" xfId="0" applyFont="1" applyFill="1" applyBorder="1" applyAlignment="1">
      <alignment horizontal="left" vertical="center"/>
    </xf>
    <xf numFmtId="0" fontId="0" fillId="35" borderId="10" xfId="0" applyFill="1" applyBorder="1" applyAlignment="1">
      <alignment/>
    </xf>
    <xf numFmtId="0" fontId="0" fillId="35" borderId="24" xfId="0" applyFill="1" applyBorder="1" applyAlignment="1">
      <alignment/>
    </xf>
    <xf numFmtId="0" fontId="0" fillId="35" borderId="0" xfId="0" applyFill="1" applyBorder="1" applyAlignment="1">
      <alignment/>
    </xf>
    <xf numFmtId="0" fontId="3" fillId="35" borderId="10" xfId="0" applyFont="1" applyFill="1" applyBorder="1" applyAlignment="1" applyProtection="1">
      <alignment horizontal="centerContinuous"/>
      <protection hidden="1"/>
    </xf>
    <xf numFmtId="0" fontId="3" fillId="35" borderId="0" xfId="0" applyFont="1" applyFill="1" applyBorder="1" applyAlignment="1" applyProtection="1">
      <alignment horizontal="centerContinuous"/>
      <protection hidden="1"/>
    </xf>
    <xf numFmtId="0" fontId="3" fillId="35" borderId="0" xfId="0" applyFont="1" applyFill="1" applyBorder="1" applyAlignment="1" applyProtection="1">
      <alignment horizontal="center"/>
      <protection hidden="1"/>
    </xf>
    <xf numFmtId="0" fontId="3" fillId="35" borderId="0" xfId="0" applyFont="1" applyFill="1" applyAlignment="1" applyProtection="1">
      <alignment/>
      <protection hidden="1"/>
    </xf>
    <xf numFmtId="0" fontId="6" fillId="35" borderId="0" xfId="0" applyFont="1" applyFill="1" applyAlignment="1" applyProtection="1">
      <alignment/>
      <protection hidden="1"/>
    </xf>
    <xf numFmtId="0" fontId="3" fillId="35" borderId="10" xfId="0" applyFont="1" applyFill="1" applyBorder="1" applyAlignment="1" applyProtection="1">
      <alignment horizontal="center"/>
      <protection hidden="1"/>
    </xf>
    <xf numFmtId="0" fontId="3" fillId="35" borderId="10" xfId="0" applyFont="1" applyFill="1" applyBorder="1" applyAlignment="1" applyProtection="1">
      <alignment horizontal="center" wrapText="1"/>
      <protection hidden="1"/>
    </xf>
    <xf numFmtId="0" fontId="3" fillId="35" borderId="10" xfId="0" applyFont="1" applyFill="1" applyBorder="1" applyAlignment="1" applyProtection="1">
      <alignment/>
      <protection hidden="1"/>
    </xf>
    <xf numFmtId="0" fontId="6" fillId="35" borderId="0" xfId="0" applyFont="1" applyFill="1" applyAlignment="1" applyProtection="1">
      <alignment horizontal="right"/>
      <protection hidden="1"/>
    </xf>
    <xf numFmtId="0" fontId="2" fillId="35" borderId="0" xfId="0" applyFont="1" applyFill="1" applyAlignment="1" applyProtection="1">
      <alignment/>
      <protection hidden="1"/>
    </xf>
    <xf numFmtId="0" fontId="0" fillId="35" borderId="0" xfId="0" applyFill="1" applyAlignment="1" applyProtection="1">
      <alignment/>
      <protection hidden="1"/>
    </xf>
    <xf numFmtId="0" fontId="5" fillId="35" borderId="0" xfId="0" applyFont="1" applyFill="1" applyAlignment="1" applyProtection="1">
      <alignment/>
      <protection hidden="1"/>
    </xf>
    <xf numFmtId="0" fontId="15" fillId="35" borderId="0" xfId="0" applyFont="1" applyFill="1" applyAlignment="1" applyProtection="1">
      <alignment/>
      <protection hidden="1"/>
    </xf>
    <xf numFmtId="0" fontId="3" fillId="35" borderId="0" xfId="0" applyFont="1" applyFill="1" applyAlignment="1" applyProtection="1">
      <alignment wrapText="1"/>
      <protection hidden="1"/>
    </xf>
    <xf numFmtId="164" fontId="3" fillId="35" borderId="10" xfId="0" applyNumberFormat="1" applyFont="1" applyFill="1" applyBorder="1" applyAlignment="1" applyProtection="1">
      <alignment/>
      <protection hidden="1"/>
    </xf>
    <xf numFmtId="164" fontId="3" fillId="35" borderId="0" xfId="0" applyNumberFormat="1" applyFont="1" applyFill="1" applyAlignment="1" applyProtection="1">
      <alignment/>
      <protection hidden="1"/>
    </xf>
    <xf numFmtId="172" fontId="3" fillId="35" borderId="10" xfId="0" applyNumberFormat="1" applyFont="1" applyFill="1" applyBorder="1" applyAlignment="1" applyProtection="1">
      <alignment/>
      <protection hidden="1"/>
    </xf>
    <xf numFmtId="0" fontId="0" fillId="35" borderId="0" xfId="0" applyFill="1" applyAlignment="1" applyProtection="1">
      <alignment wrapText="1"/>
      <protection hidden="1"/>
    </xf>
    <xf numFmtId="172" fontId="3" fillId="35" borderId="0" xfId="0" applyNumberFormat="1" applyFont="1" applyFill="1" applyAlignment="1" applyProtection="1">
      <alignment/>
      <protection hidden="1"/>
    </xf>
    <xf numFmtId="0" fontId="5" fillId="35" borderId="0" xfId="0" applyFont="1" applyFill="1" applyAlignment="1" applyProtection="1">
      <alignment/>
      <protection hidden="1"/>
    </xf>
    <xf numFmtId="0" fontId="5" fillId="35" borderId="0" xfId="0" applyFont="1" applyFill="1" applyAlignment="1" applyProtection="1" quotePrefix="1">
      <alignment horizontal="left"/>
      <protection hidden="1"/>
    </xf>
    <xf numFmtId="0" fontId="5" fillId="35" borderId="0" xfId="0" applyFont="1" applyFill="1" applyAlignment="1" applyProtection="1">
      <alignment/>
      <protection hidden="1"/>
    </xf>
    <xf numFmtId="0" fontId="3" fillId="35" borderId="0" xfId="0" applyFont="1" applyFill="1" applyAlignment="1" applyProtection="1">
      <alignment/>
      <protection hidden="1"/>
    </xf>
    <xf numFmtId="164" fontId="3" fillId="35" borderId="10" xfId="0" applyNumberFormat="1" applyFont="1" applyFill="1" applyBorder="1" applyAlignment="1" applyProtection="1">
      <alignment horizontal="right"/>
      <protection hidden="1"/>
    </xf>
    <xf numFmtId="0" fontId="3" fillId="35" borderId="0" xfId="0" applyFont="1" applyFill="1" applyAlignment="1" applyProtection="1" quotePrefix="1">
      <alignment horizontal="right"/>
      <protection hidden="1"/>
    </xf>
    <xf numFmtId="0" fontId="5" fillId="35" borderId="0" xfId="0" applyFont="1" applyFill="1" applyAlignment="1" applyProtection="1">
      <alignment horizontal="left"/>
      <protection hidden="1"/>
    </xf>
    <xf numFmtId="0" fontId="3" fillId="35" borderId="0" xfId="0" applyFont="1" applyFill="1" applyAlignment="1" applyProtection="1">
      <alignment horizontal="left"/>
      <protection hidden="1"/>
    </xf>
    <xf numFmtId="0" fontId="2" fillId="35" borderId="0" xfId="0" applyFont="1" applyFill="1" applyAlignment="1" applyProtection="1">
      <alignment/>
      <protection hidden="1"/>
    </xf>
    <xf numFmtId="173" fontId="2" fillId="35" borderId="0" xfId="0" applyNumberFormat="1" applyFont="1" applyFill="1" applyBorder="1" applyAlignment="1" applyProtection="1">
      <alignment horizontal="center"/>
      <protection hidden="1"/>
    </xf>
    <xf numFmtId="0" fontId="5" fillId="35" borderId="0" xfId="0" applyFont="1" applyFill="1" applyAlignment="1">
      <alignment/>
    </xf>
    <xf numFmtId="164" fontId="3" fillId="35"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6" fillId="35" borderId="0" xfId="0" applyFont="1" applyFill="1" applyAlignment="1" applyProtection="1">
      <alignment/>
      <protection hidden="1"/>
    </xf>
    <xf numFmtId="164" fontId="3" fillId="35" borderId="10" xfId="0" applyNumberFormat="1" applyFont="1" applyFill="1" applyBorder="1" applyAlignment="1" applyProtection="1">
      <alignment/>
      <protection hidden="1"/>
    </xf>
    <xf numFmtId="164" fontId="3" fillId="35" borderId="0" xfId="0" applyNumberFormat="1" applyFont="1" applyFill="1" applyAlignment="1" applyProtection="1">
      <alignment/>
      <protection hidden="1"/>
    </xf>
    <xf numFmtId="0" fontId="3" fillId="35" borderId="0" xfId="0" applyFont="1" applyFill="1" applyAlignment="1" applyProtection="1">
      <alignment horizontal="right"/>
      <protection hidden="1"/>
    </xf>
    <xf numFmtId="0" fontId="5" fillId="35" borderId="0" xfId="0" applyFont="1" applyFill="1" applyAlignment="1" applyProtection="1">
      <alignment wrapText="1"/>
      <protection hidden="1"/>
    </xf>
    <xf numFmtId="0" fontId="6" fillId="0" borderId="0" xfId="0" applyFont="1" applyFill="1" applyAlignment="1" applyProtection="1">
      <alignment/>
      <protection hidden="1"/>
    </xf>
    <xf numFmtId="38" fontId="5" fillId="0" borderId="10" xfId="0" applyNumberFormat="1" applyFont="1" applyFill="1" applyBorder="1" applyAlignment="1" applyProtection="1">
      <alignment/>
      <protection hidden="1"/>
    </xf>
    <xf numFmtId="0" fontId="5" fillId="35" borderId="0" xfId="0" applyFont="1" applyFill="1" applyBorder="1" applyAlignment="1">
      <alignment vertical="center"/>
    </xf>
    <xf numFmtId="0" fontId="0" fillId="35" borderId="0" xfId="0" applyFill="1" applyBorder="1" applyAlignment="1">
      <alignment vertical="center"/>
    </xf>
    <xf numFmtId="0" fontId="0" fillId="35" borderId="26" xfId="0" applyFill="1" applyBorder="1" applyAlignment="1">
      <alignment/>
    </xf>
    <xf numFmtId="0" fontId="0" fillId="0" borderId="26" xfId="0" applyBorder="1" applyAlignment="1">
      <alignment/>
    </xf>
    <xf numFmtId="171" fontId="3" fillId="0" borderId="0" xfId="0" applyNumberFormat="1" applyFont="1" applyBorder="1" applyAlignment="1" applyProtection="1">
      <alignment/>
      <protection hidden="1"/>
    </xf>
    <xf numFmtId="0" fontId="5" fillId="0" borderId="0" xfId="0" applyFont="1" applyBorder="1" applyAlignment="1">
      <alignment/>
    </xf>
    <xf numFmtId="164" fontId="3" fillId="35" borderId="0" xfId="0" applyNumberFormat="1" applyFont="1" applyFill="1" applyBorder="1" applyAlignment="1" applyProtection="1">
      <alignment/>
      <protection hidden="1"/>
    </xf>
    <xf numFmtId="0" fontId="5" fillId="35" borderId="0" xfId="0" applyFont="1" applyFill="1" applyBorder="1" applyAlignment="1" applyProtection="1">
      <alignment horizontal="center"/>
      <protection/>
    </xf>
    <xf numFmtId="0" fontId="5" fillId="35" borderId="0" xfId="0" applyFont="1" applyFill="1" applyBorder="1" applyAlignment="1">
      <alignment/>
    </xf>
    <xf numFmtId="0" fontId="18" fillId="0" borderId="0" xfId="0" applyFont="1" applyBorder="1" applyAlignment="1">
      <alignment vertical="center"/>
    </xf>
    <xf numFmtId="0" fontId="3" fillId="0" borderId="0" xfId="0" applyFont="1" applyAlignment="1" applyProtection="1">
      <alignment/>
      <protection/>
    </xf>
    <xf numFmtId="169" fontId="3" fillId="0" borderId="0" xfId="0" applyNumberFormat="1" applyFont="1" applyAlignment="1" applyProtection="1">
      <alignment/>
      <protection/>
    </xf>
    <xf numFmtId="0" fontId="2" fillId="0" borderId="0" xfId="0" applyFont="1" applyBorder="1" applyAlignment="1" applyProtection="1">
      <alignment horizontal="centerContinuous"/>
      <protection/>
    </xf>
    <xf numFmtId="0" fontId="3" fillId="0" borderId="0" xfId="0" applyFont="1" applyAlignment="1" applyProtection="1">
      <alignment horizontal="centerContinuous"/>
      <protection/>
    </xf>
    <xf numFmtId="169" fontId="3" fillId="0" borderId="0" xfId="0" applyNumberFormat="1" applyFont="1" applyAlignment="1" applyProtection="1">
      <alignment horizontal="centerContinuous"/>
      <protection/>
    </xf>
    <xf numFmtId="0" fontId="12" fillId="35" borderId="0" xfId="0" applyFont="1" applyFill="1" applyAlignment="1" applyProtection="1">
      <alignment horizontal="right"/>
      <protection hidden="1"/>
    </xf>
    <xf numFmtId="14" fontId="12" fillId="35" borderId="0" xfId="0" applyNumberFormat="1" applyFont="1" applyFill="1" applyAlignment="1" applyProtection="1">
      <alignment horizontal="center"/>
      <protection hidden="1"/>
    </xf>
    <xf numFmtId="0" fontId="0" fillId="35" borderId="0" xfId="0" applyFill="1" applyAlignment="1">
      <alignment/>
    </xf>
    <xf numFmtId="0" fontId="12" fillId="0" borderId="0" xfId="0" applyFont="1" applyBorder="1" applyAlignment="1" applyProtection="1">
      <alignment/>
      <protection/>
    </xf>
    <xf numFmtId="0" fontId="9" fillId="0" borderId="0" xfId="0" applyFont="1" applyBorder="1" applyAlignment="1" applyProtection="1">
      <alignment/>
      <protection/>
    </xf>
    <xf numFmtId="0" fontId="12" fillId="0" borderId="10" xfId="0" applyFont="1" applyBorder="1" applyAlignment="1">
      <alignment horizontal="center"/>
    </xf>
    <xf numFmtId="0" fontId="15" fillId="33" borderId="27"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29" xfId="0" applyBorder="1" applyAlignment="1" applyProtection="1">
      <alignment wrapText="1"/>
      <protection locked="0"/>
    </xf>
    <xf numFmtId="0" fontId="15" fillId="33" borderId="23" xfId="0" applyFont="1" applyFill="1" applyBorder="1" applyAlignment="1" applyProtection="1">
      <alignment wrapText="1"/>
      <protection locked="0"/>
    </xf>
    <xf numFmtId="0" fontId="0" fillId="0" borderId="0" xfId="0" applyBorder="1" applyAlignment="1" applyProtection="1">
      <alignment wrapText="1"/>
      <protection locked="0"/>
    </xf>
    <xf numFmtId="0" fontId="0" fillId="0" borderId="26" xfId="0" applyBorder="1" applyAlignment="1" applyProtection="1">
      <alignment wrapText="1"/>
      <protection locked="0"/>
    </xf>
    <xf numFmtId="0" fontId="0" fillId="0" borderId="25" xfId="0" applyBorder="1" applyAlignment="1" applyProtection="1">
      <alignment wrapText="1"/>
      <protection locked="0"/>
    </xf>
    <xf numFmtId="0" fontId="0" fillId="0" borderId="10" xfId="0" applyBorder="1" applyAlignment="1" applyProtection="1">
      <alignment wrapText="1"/>
      <protection locked="0"/>
    </xf>
    <xf numFmtId="0" fontId="0" fillId="0" borderId="24" xfId="0" applyBorder="1" applyAlignment="1" applyProtection="1">
      <alignment wrapText="1"/>
      <protection locked="0"/>
    </xf>
    <xf numFmtId="166" fontId="5" fillId="33"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49" fontId="5" fillId="33" borderId="10" xfId="0" applyNumberFormat="1" applyFont="1" applyFill="1" applyBorder="1" applyAlignment="1" applyProtection="1">
      <alignment horizontal="center"/>
      <protection locked="0"/>
    </xf>
    <xf numFmtId="49" fontId="5" fillId="33" borderId="10" xfId="0" applyNumberFormat="1" applyFont="1" applyFill="1" applyBorder="1" applyAlignment="1" applyProtection="1">
      <alignment/>
      <protection locked="0"/>
    </xf>
    <xf numFmtId="0" fontId="0" fillId="0" borderId="10" xfId="0" applyBorder="1" applyAlignment="1" applyProtection="1">
      <alignment/>
      <protection locked="0"/>
    </xf>
    <xf numFmtId="170" fontId="5" fillId="33" borderId="10" xfId="0" applyNumberFormat="1" applyFont="1" applyFill="1" applyBorder="1" applyAlignment="1" applyProtection="1">
      <alignment/>
      <protection locked="0"/>
    </xf>
    <xf numFmtId="0" fontId="5" fillId="0" borderId="10" xfId="0" applyFont="1" applyBorder="1" applyAlignment="1" applyProtection="1">
      <alignment/>
      <protection locked="0"/>
    </xf>
    <xf numFmtId="0" fontId="18" fillId="0" borderId="27" xfId="0" applyFont="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25" xfId="0" applyBorder="1" applyAlignment="1">
      <alignment vertical="center" wrapText="1"/>
    </xf>
    <xf numFmtId="0" fontId="0" fillId="0" borderId="10" xfId="0" applyBorder="1" applyAlignment="1">
      <alignment vertical="center" wrapText="1"/>
    </xf>
    <xf numFmtId="0" fontId="0" fillId="0" borderId="24" xfId="0" applyBorder="1" applyAlignment="1">
      <alignment vertical="center" wrapText="1"/>
    </xf>
    <xf numFmtId="0" fontId="3" fillId="33" borderId="10" xfId="0" applyFont="1" applyFill="1" applyBorder="1" applyAlignment="1" applyProtection="1">
      <alignment/>
      <protection locked="0"/>
    </xf>
    <xf numFmtId="0" fontId="3" fillId="33" borderId="10" xfId="0" applyFont="1" applyFill="1" applyBorder="1" applyAlignment="1" applyProtection="1">
      <alignment horizontal="center"/>
      <protection locked="0"/>
    </xf>
    <xf numFmtId="169" fontId="3" fillId="33" borderId="10" xfId="0" applyNumberFormat="1" applyFont="1" applyFill="1" applyBorder="1" applyAlignment="1" applyProtection="1">
      <alignment horizontal="center"/>
      <protection locked="0"/>
    </xf>
    <xf numFmtId="0" fontId="6" fillId="0" borderId="0" xfId="0" applyFont="1" applyBorder="1" applyAlignment="1" applyProtection="1">
      <alignment vertical="top" wrapText="1"/>
      <protection hidden="1"/>
    </xf>
    <xf numFmtId="0" fontId="0" fillId="0" borderId="0" xfId="0" applyAlignment="1" applyProtection="1">
      <alignment wrapText="1"/>
      <protection hidden="1"/>
    </xf>
    <xf numFmtId="0" fontId="3" fillId="0" borderId="0" xfId="0" applyFont="1" applyAlignment="1" applyProtection="1">
      <alignment wrapText="1"/>
      <protection hidden="1"/>
    </xf>
    <xf numFmtId="0" fontId="0" fillId="0" borderId="0" xfId="0" applyAlignment="1">
      <alignment wrapText="1"/>
    </xf>
    <xf numFmtId="0" fontId="3" fillId="0" borderId="0" xfId="0" applyFont="1" applyAlignment="1" applyProtection="1">
      <alignment horizontal="justify" wrapText="1"/>
      <protection hidden="1"/>
    </xf>
    <xf numFmtId="0" fontId="0" fillId="0" borderId="0" xfId="0" applyAlignment="1">
      <alignment horizontal="justify" wrapText="1"/>
    </xf>
    <xf numFmtId="0" fontId="5" fillId="0" borderId="0" xfId="0" applyFont="1" applyFill="1" applyAlignment="1" quotePrefix="1">
      <alignment/>
    </xf>
    <xf numFmtId="0" fontId="0" fillId="0" borderId="0" xfId="0" applyAlignment="1">
      <alignment/>
    </xf>
    <xf numFmtId="0" fontId="15" fillId="0" borderId="27" xfId="0" applyFont="1" applyBorder="1" applyAlignment="1" applyProtection="1">
      <alignment vertical="center" wrapText="1"/>
      <protection hidden="1"/>
    </xf>
    <xf numFmtId="0" fontId="15" fillId="0" borderId="28" xfId="0" applyFont="1" applyBorder="1" applyAlignment="1">
      <alignment wrapText="1"/>
    </xf>
    <xf numFmtId="0" fontId="15" fillId="0" borderId="29" xfId="0" applyFont="1" applyBorder="1" applyAlignment="1">
      <alignment wrapText="1"/>
    </xf>
    <xf numFmtId="0" fontId="15" fillId="0" borderId="23" xfId="0" applyFont="1" applyBorder="1" applyAlignment="1" applyProtection="1">
      <alignment vertical="center" wrapText="1"/>
      <protection hidden="1"/>
    </xf>
    <xf numFmtId="0" fontId="15" fillId="0" borderId="0" xfId="0" applyFont="1" applyBorder="1" applyAlignment="1">
      <alignment wrapText="1"/>
    </xf>
    <xf numFmtId="0" fontId="15" fillId="0" borderId="26" xfId="0" applyFont="1" applyBorder="1" applyAlignment="1">
      <alignment wrapText="1"/>
    </xf>
    <xf numFmtId="0" fontId="15" fillId="0" borderId="25" xfId="0" applyFont="1" applyBorder="1" applyAlignment="1">
      <alignment wrapText="1"/>
    </xf>
    <xf numFmtId="0" fontId="15" fillId="0" borderId="10" xfId="0" applyFont="1" applyBorder="1" applyAlignment="1">
      <alignment wrapText="1"/>
    </xf>
    <xf numFmtId="0" fontId="15" fillId="0" borderId="24" xfId="0" applyFont="1" applyBorder="1" applyAlignment="1">
      <alignment wrapText="1"/>
    </xf>
    <xf numFmtId="0" fontId="3" fillId="0" borderId="0" xfId="0" applyNumberFormat="1" applyFont="1" applyAlignment="1" applyProtection="1">
      <alignment wrapText="1"/>
      <protection hidden="1"/>
    </xf>
    <xf numFmtId="49" fontId="3" fillId="0" borderId="27" xfId="0" applyNumberFormat="1" applyFont="1" applyBorder="1" applyAlignment="1" applyProtection="1">
      <alignment wrapText="1"/>
      <protection hidden="1"/>
    </xf>
    <xf numFmtId="0" fontId="0" fillId="0" borderId="28" xfId="0" applyBorder="1" applyAlignment="1">
      <alignment wrapText="1"/>
    </xf>
    <xf numFmtId="0" fontId="0" fillId="0" borderId="29" xfId="0" applyBorder="1" applyAlignment="1">
      <alignment wrapText="1"/>
    </xf>
    <xf numFmtId="49" fontId="3" fillId="0" borderId="23" xfId="0" applyNumberFormat="1" applyFont="1" applyBorder="1" applyAlignment="1" applyProtection="1">
      <alignment wrapText="1"/>
      <protection hidden="1"/>
    </xf>
    <xf numFmtId="0" fontId="0" fillId="0" borderId="0" xfId="0" applyBorder="1" applyAlignment="1">
      <alignment wrapText="1"/>
    </xf>
    <xf numFmtId="0" fontId="0" fillId="0" borderId="26" xfId="0" applyBorder="1" applyAlignment="1">
      <alignment wrapText="1"/>
    </xf>
    <xf numFmtId="0" fontId="0" fillId="0" borderId="25" xfId="0" applyBorder="1" applyAlignment="1">
      <alignment wrapText="1"/>
    </xf>
    <xf numFmtId="0" fontId="0" fillId="0" borderId="10" xfId="0" applyBorder="1" applyAlignment="1">
      <alignment wrapText="1"/>
    </xf>
    <xf numFmtId="0" fontId="0" fillId="0" borderId="24" xfId="0" applyBorder="1" applyAlignment="1">
      <alignment wrapText="1"/>
    </xf>
    <xf numFmtId="0" fontId="8" fillId="0" borderId="0" xfId="0" applyFont="1" applyAlignment="1" applyProtection="1">
      <alignment wrapText="1"/>
      <protection hidden="1"/>
    </xf>
    <xf numFmtId="0" fontId="6" fillId="0" borderId="0" xfId="0" applyFont="1" applyAlignment="1" applyProtection="1">
      <alignment wrapText="1"/>
      <protection hidden="1"/>
    </xf>
    <xf numFmtId="0" fontId="2" fillId="0" borderId="0" xfId="0" applyFont="1" applyAlignment="1" applyProtection="1">
      <alignment wrapText="1"/>
      <protection hidden="1"/>
    </xf>
    <xf numFmtId="0" fontId="15" fillId="0" borderId="27" xfId="0" applyFont="1" applyBorder="1" applyAlignment="1" applyProtection="1">
      <alignment horizontal="justify" vertical="center" wrapText="1"/>
      <protection hidden="1"/>
    </xf>
    <xf numFmtId="0" fontId="15" fillId="0" borderId="28" xfId="0" applyFont="1" applyBorder="1" applyAlignment="1">
      <alignment horizontal="justify" wrapText="1"/>
    </xf>
    <xf numFmtId="0" fontId="15" fillId="0" borderId="29" xfId="0" applyFont="1" applyBorder="1" applyAlignment="1">
      <alignment horizontal="justify" wrapText="1"/>
    </xf>
    <xf numFmtId="0" fontId="15" fillId="0" borderId="23" xfId="0" applyFont="1" applyBorder="1" applyAlignment="1">
      <alignment horizontal="justify" wrapText="1"/>
    </xf>
    <xf numFmtId="0" fontId="15" fillId="0" borderId="0" xfId="0" applyFont="1" applyBorder="1" applyAlignment="1">
      <alignment horizontal="justify" wrapText="1"/>
    </xf>
    <xf numFmtId="0" fontId="15" fillId="0" borderId="26" xfId="0" applyFont="1" applyBorder="1" applyAlignment="1">
      <alignment horizontal="justify" wrapText="1"/>
    </xf>
    <xf numFmtId="0" fontId="15" fillId="0" borderId="25" xfId="0" applyFont="1" applyBorder="1" applyAlignment="1">
      <alignment horizontal="justify" wrapText="1"/>
    </xf>
    <xf numFmtId="0" fontId="15" fillId="0" borderId="10" xfId="0" applyFont="1" applyBorder="1" applyAlignment="1">
      <alignment horizontal="justify" wrapText="1"/>
    </xf>
    <xf numFmtId="0" fontId="15" fillId="0" borderId="24" xfId="0" applyFont="1" applyBorder="1" applyAlignment="1">
      <alignment horizontal="justify" wrapText="1"/>
    </xf>
    <xf numFmtId="0" fontId="5" fillId="0" borderId="0" xfId="0" applyFont="1" applyAlignment="1" applyProtection="1">
      <alignment wrapText="1"/>
      <protection hidden="1"/>
    </xf>
    <xf numFmtId="0" fontId="5" fillId="0" borderId="0" xfId="0" applyFont="1" applyAlignment="1">
      <alignment wrapText="1"/>
    </xf>
    <xf numFmtId="0" fontId="6" fillId="0" borderId="0" xfId="0" applyFont="1" applyAlignment="1" applyProtection="1">
      <alignment horizontal="justify" vertical="center" wrapText="1"/>
      <protection hidden="1"/>
    </xf>
    <xf numFmtId="0" fontId="6" fillId="0" borderId="0" xfId="0" applyFont="1" applyAlignment="1">
      <alignment vertical="center" wrapText="1"/>
    </xf>
    <xf numFmtId="0" fontId="2" fillId="0" borderId="0" xfId="0" applyFont="1" applyAlignment="1" applyProtection="1">
      <alignment horizontal="justify" vertical="top" wrapText="1"/>
      <protection hidden="1"/>
    </xf>
    <xf numFmtId="0" fontId="0" fillId="0" borderId="0" xfId="0" applyAlignment="1" applyProtection="1">
      <alignment horizontal="justify" vertical="top" wrapText="1"/>
      <protection hidden="1"/>
    </xf>
    <xf numFmtId="0" fontId="3" fillId="0" borderId="0" xfId="0" applyFont="1" applyAlignment="1" applyProtection="1">
      <alignment horizontal="justify" vertical="top" wrapText="1"/>
      <protection hidden="1"/>
    </xf>
    <xf numFmtId="0" fontId="0"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5" fillId="35" borderId="27" xfId="0" applyFont="1" applyFill="1" applyBorder="1" applyAlignment="1" applyProtection="1">
      <alignment horizontal="left" vertical="center" wrapText="1"/>
      <protection/>
    </xf>
    <xf numFmtId="0" fontId="0" fillId="35" borderId="28" xfId="0" applyFill="1" applyBorder="1" applyAlignment="1">
      <alignment horizontal="left" vertical="center" wrapText="1"/>
    </xf>
    <xf numFmtId="0" fontId="0" fillId="35" borderId="28" xfId="0" applyFill="1" applyBorder="1" applyAlignment="1">
      <alignment wrapText="1"/>
    </xf>
    <xf numFmtId="0" fontId="0" fillId="35" borderId="29" xfId="0" applyFill="1" applyBorder="1" applyAlignment="1">
      <alignment wrapText="1"/>
    </xf>
    <xf numFmtId="0" fontId="0" fillId="35" borderId="23" xfId="0" applyFill="1" applyBorder="1" applyAlignment="1">
      <alignment horizontal="left" vertical="center" wrapText="1"/>
    </xf>
    <xf numFmtId="0" fontId="0" fillId="35" borderId="0" xfId="0" applyFill="1" applyBorder="1" applyAlignment="1">
      <alignment horizontal="left" vertical="center" wrapText="1"/>
    </xf>
    <xf numFmtId="0" fontId="0" fillId="35" borderId="0" xfId="0" applyFill="1" applyBorder="1" applyAlignment="1">
      <alignment wrapText="1"/>
    </xf>
    <xf numFmtId="0" fontId="0" fillId="35" borderId="26" xfId="0" applyFill="1" applyBorder="1" applyAlignment="1">
      <alignment wrapText="1"/>
    </xf>
    <xf numFmtId="0" fontId="5" fillId="35" borderId="0" xfId="0" applyFont="1" applyFill="1" applyBorder="1" applyAlignment="1">
      <alignment vertical="center" wrapText="1"/>
    </xf>
    <xf numFmtId="0" fontId="0" fillId="35" borderId="0" xfId="0" applyFill="1" applyBorder="1" applyAlignment="1">
      <alignment vertical="center" wrapText="1"/>
    </xf>
    <xf numFmtId="49" fontId="5" fillId="0" borderId="27" xfId="0" applyNumberFormat="1" applyFont="1" applyBorder="1" applyAlignment="1" applyProtection="1">
      <alignment wrapText="1"/>
      <protection hidden="1"/>
    </xf>
    <xf numFmtId="0" fontId="5" fillId="0" borderId="28" xfId="0" applyFont="1" applyBorder="1" applyAlignment="1">
      <alignment wrapText="1"/>
    </xf>
    <xf numFmtId="0" fontId="5" fillId="0" borderId="29" xfId="0" applyFont="1" applyBorder="1" applyAlignment="1">
      <alignment wrapText="1"/>
    </xf>
    <xf numFmtId="0" fontId="5" fillId="0" borderId="23" xfId="0" applyFont="1" applyBorder="1" applyAlignment="1">
      <alignment wrapText="1"/>
    </xf>
    <xf numFmtId="0" fontId="5" fillId="0" borderId="0" xfId="0" applyFont="1" applyBorder="1" applyAlignment="1">
      <alignment wrapText="1"/>
    </xf>
    <xf numFmtId="0" fontId="5" fillId="0" borderId="26" xfId="0" applyFont="1" applyBorder="1" applyAlignment="1">
      <alignment wrapText="1"/>
    </xf>
    <xf numFmtId="0" fontId="5" fillId="0" borderId="0" xfId="0" applyFont="1" applyAlignment="1" applyProtection="1">
      <alignment horizontal="left" wrapText="1"/>
      <protection hidden="1"/>
    </xf>
    <xf numFmtId="49" fontId="5" fillId="0" borderId="27" xfId="0" applyNumberFormat="1" applyFont="1" applyBorder="1" applyAlignment="1" applyProtection="1">
      <alignment horizontal="justify" wrapText="1"/>
      <protection hidden="1"/>
    </xf>
    <xf numFmtId="0" fontId="0" fillId="0" borderId="28" xfId="0" applyBorder="1" applyAlignment="1">
      <alignment horizontal="justify" wrapText="1"/>
    </xf>
    <xf numFmtId="0" fontId="0" fillId="0" borderId="29" xfId="0" applyBorder="1" applyAlignment="1">
      <alignment horizontal="justify" wrapText="1"/>
    </xf>
    <xf numFmtId="0" fontId="0" fillId="0" borderId="23" xfId="0" applyBorder="1" applyAlignment="1">
      <alignment horizontal="justify" wrapText="1"/>
    </xf>
    <xf numFmtId="0" fontId="0" fillId="0" borderId="0" xfId="0" applyBorder="1" applyAlignment="1">
      <alignment horizontal="justify" wrapText="1"/>
    </xf>
    <xf numFmtId="0" fontId="0" fillId="0" borderId="26" xfId="0" applyBorder="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86"/>
  <sheetViews>
    <sheetView showGridLines="0" tabSelected="1" zoomScalePageLayoutView="0" workbookViewId="0" topLeftCell="A1">
      <selection activeCell="A1" sqref="A1"/>
    </sheetView>
  </sheetViews>
  <sheetFormatPr defaultColWidth="9.00390625" defaultRowHeight="15.75"/>
  <cols>
    <col min="1" max="1" width="2.375" style="3" customWidth="1"/>
    <col min="2" max="2" width="4.625" style="3" customWidth="1"/>
    <col min="3" max="3" width="11.625" style="3" customWidth="1"/>
    <col min="4" max="4" width="1.25" style="3" customWidth="1"/>
    <col min="5" max="5" width="13.625" style="3" customWidth="1"/>
    <col min="6" max="6" width="14.875" style="3" customWidth="1"/>
    <col min="7" max="7" width="1.37890625" style="3" customWidth="1"/>
    <col min="8" max="8" width="14.875" style="3" customWidth="1"/>
    <col min="9" max="9" width="1.4921875" style="3" customWidth="1"/>
    <col min="10" max="10" width="14.875" style="3" customWidth="1"/>
    <col min="11" max="11" width="1.37890625" style="3" customWidth="1"/>
    <col min="12" max="12" width="14.875" style="3" customWidth="1"/>
    <col min="13" max="13" width="1.00390625" style="3" customWidth="1"/>
    <col min="14" max="14" width="14.875" style="3" customWidth="1"/>
    <col min="15" max="15" width="1.12109375" style="3" customWidth="1"/>
    <col min="16" max="16" width="14.875" style="3" customWidth="1"/>
    <col min="17" max="17" width="0.875" style="3" customWidth="1"/>
    <col min="18" max="18" width="1.00390625" style="3" customWidth="1"/>
    <col min="19" max="19" width="7.625" style="3" customWidth="1"/>
    <col min="20" max="20" width="0.5" style="3" customWidth="1"/>
    <col min="21" max="16384" width="9.00390625" style="3" customWidth="1"/>
  </cols>
  <sheetData>
    <row r="1" ht="3" customHeight="1">
      <c r="A1" s="3" t="s">
        <v>19</v>
      </c>
    </row>
    <row r="2" spans="1:14" ht="12.75">
      <c r="A2" s="421"/>
      <c r="B2" s="421"/>
      <c r="C2" s="421"/>
      <c r="D2" s="421"/>
      <c r="E2" s="421"/>
      <c r="H2" s="25"/>
      <c r="I2" s="42" t="s">
        <v>100</v>
      </c>
      <c r="J2" s="24"/>
      <c r="K2" s="42" t="s">
        <v>100</v>
      </c>
      <c r="L2" s="24"/>
      <c r="N2" s="26"/>
    </row>
    <row r="3" spans="1:14" ht="12.75">
      <c r="A3" s="6" t="s">
        <v>85</v>
      </c>
      <c r="B3" s="6"/>
      <c r="C3" s="6"/>
      <c r="D3" s="6"/>
      <c r="E3" s="6"/>
      <c r="H3" s="6" t="s">
        <v>236</v>
      </c>
      <c r="I3" s="5"/>
      <c r="J3" s="6"/>
      <c r="K3" s="5"/>
      <c r="L3" s="5"/>
      <c r="N3" s="13" t="s">
        <v>79</v>
      </c>
    </row>
    <row r="4" spans="1:14" ht="15" customHeight="1">
      <c r="A4" s="217" t="s">
        <v>91</v>
      </c>
      <c r="B4" s="31"/>
      <c r="C4" s="31"/>
      <c r="D4" s="31"/>
      <c r="L4" s="1"/>
      <c r="M4" s="1"/>
      <c r="N4" s="1"/>
    </row>
    <row r="5" spans="1:19" ht="15" customHeight="1">
      <c r="A5" s="394" t="s">
        <v>403</v>
      </c>
      <c r="B5" s="33"/>
      <c r="C5" s="33"/>
      <c r="D5" s="33"/>
      <c r="E5" s="31"/>
      <c r="F5" s="1"/>
      <c r="G5" s="1"/>
      <c r="H5" s="1"/>
      <c r="I5" s="1"/>
      <c r="J5" s="1"/>
      <c r="K5" s="1"/>
      <c r="L5" s="1"/>
      <c r="M5" s="1"/>
      <c r="N5" s="1"/>
      <c r="S5" s="38" t="s">
        <v>401</v>
      </c>
    </row>
    <row r="6" spans="1:19" ht="15" customHeight="1">
      <c r="A6" s="394" t="s">
        <v>402</v>
      </c>
      <c r="B6" s="33"/>
      <c r="C6" s="33"/>
      <c r="D6" s="33"/>
      <c r="E6" s="31"/>
      <c r="F6" s="1"/>
      <c r="G6" s="1"/>
      <c r="H6" s="1"/>
      <c r="I6" s="1"/>
      <c r="J6" s="1"/>
      <c r="K6" s="1"/>
      <c r="L6" s="1"/>
      <c r="M6" s="1"/>
      <c r="N6" s="1"/>
      <c r="P6" s="38" t="s">
        <v>238</v>
      </c>
      <c r="Q6" s="409">
        <v>2014</v>
      </c>
      <c r="R6" s="409"/>
      <c r="S6" s="409"/>
    </row>
    <row r="7" spans="1:19" ht="3" customHeight="1" thickBot="1">
      <c r="A7" s="11"/>
      <c r="B7" s="11"/>
      <c r="C7" s="11"/>
      <c r="D7" s="11"/>
      <c r="E7" s="30"/>
      <c r="F7" s="32"/>
      <c r="G7" s="32"/>
      <c r="H7" s="32"/>
      <c r="I7" s="32"/>
      <c r="J7" s="32"/>
      <c r="K7" s="32"/>
      <c r="L7" s="32"/>
      <c r="M7" s="32"/>
      <c r="N7" s="32"/>
      <c r="O7" s="32"/>
      <c r="P7" s="32"/>
      <c r="Q7" s="32"/>
      <c r="R7" s="32"/>
      <c r="S7" s="32"/>
    </row>
    <row r="8" spans="1:19" ht="3" customHeight="1">
      <c r="A8" s="394"/>
      <c r="B8" s="33"/>
      <c r="C8" s="33"/>
      <c r="D8" s="33"/>
      <c r="E8" s="33"/>
      <c r="F8" s="2"/>
      <c r="G8" s="2"/>
      <c r="H8" s="2"/>
      <c r="I8" s="2"/>
      <c r="J8" s="2"/>
      <c r="K8" s="2"/>
      <c r="L8" s="2"/>
      <c r="M8" s="2"/>
      <c r="N8" s="2"/>
      <c r="O8" s="2"/>
      <c r="P8" s="2"/>
      <c r="Q8" s="2"/>
      <c r="R8" s="2"/>
      <c r="S8" s="2"/>
    </row>
    <row r="9" spans="1:19" ht="6.75" customHeight="1">
      <c r="A9" s="12"/>
      <c r="B9" s="426" t="s">
        <v>395</v>
      </c>
      <c r="C9" s="427"/>
      <c r="D9" s="427"/>
      <c r="E9" s="427"/>
      <c r="F9" s="427"/>
      <c r="G9" s="427"/>
      <c r="H9" s="427"/>
      <c r="I9" s="427"/>
      <c r="J9" s="427"/>
      <c r="K9" s="427"/>
      <c r="L9" s="427"/>
      <c r="M9" s="427"/>
      <c r="N9" s="427"/>
      <c r="O9" s="427"/>
      <c r="P9" s="427"/>
      <c r="Q9" s="427"/>
      <c r="R9" s="427"/>
      <c r="S9" s="428"/>
    </row>
    <row r="10" spans="1:19" ht="12.75">
      <c r="A10" s="398"/>
      <c r="B10" s="429"/>
      <c r="C10" s="430"/>
      <c r="D10" s="430"/>
      <c r="E10" s="430"/>
      <c r="F10" s="430"/>
      <c r="G10" s="430"/>
      <c r="H10" s="430"/>
      <c r="I10" s="430"/>
      <c r="J10" s="430"/>
      <c r="K10" s="430"/>
      <c r="L10" s="430"/>
      <c r="M10" s="430"/>
      <c r="N10" s="430"/>
      <c r="O10" s="430"/>
      <c r="P10" s="430"/>
      <c r="Q10" s="430"/>
      <c r="R10" s="430"/>
      <c r="S10" s="431"/>
    </row>
    <row r="11" spans="1:19" ht="12.75">
      <c r="A11" s="398"/>
      <c r="B11" s="429"/>
      <c r="C11" s="430"/>
      <c r="D11" s="430"/>
      <c r="E11" s="430"/>
      <c r="F11" s="430"/>
      <c r="G11" s="430"/>
      <c r="H11" s="430"/>
      <c r="I11" s="430"/>
      <c r="J11" s="430"/>
      <c r="K11" s="430"/>
      <c r="L11" s="430"/>
      <c r="M11" s="430"/>
      <c r="N11" s="430"/>
      <c r="O11" s="430"/>
      <c r="P11" s="430"/>
      <c r="Q11" s="430"/>
      <c r="R11" s="430"/>
      <c r="S11" s="431"/>
    </row>
    <row r="12" spans="1:19" ht="6.75" customHeight="1">
      <c r="A12" s="398"/>
      <c r="B12" s="432"/>
      <c r="C12" s="433"/>
      <c r="D12" s="433"/>
      <c r="E12" s="433"/>
      <c r="F12" s="433"/>
      <c r="G12" s="433"/>
      <c r="H12" s="433"/>
      <c r="I12" s="433"/>
      <c r="J12" s="433"/>
      <c r="K12" s="433"/>
      <c r="L12" s="433"/>
      <c r="M12" s="433"/>
      <c r="N12" s="433"/>
      <c r="O12" s="433"/>
      <c r="P12" s="433"/>
      <c r="Q12" s="433"/>
      <c r="R12" s="433"/>
      <c r="S12" s="434"/>
    </row>
    <row r="13" spans="1:12" ht="15" customHeight="1">
      <c r="A13" s="33"/>
      <c r="B13" s="33"/>
      <c r="C13" s="33"/>
      <c r="D13" s="33"/>
      <c r="E13" s="33"/>
      <c r="F13" s="2"/>
      <c r="G13" s="2"/>
      <c r="H13" s="7" t="s">
        <v>4</v>
      </c>
      <c r="I13" s="7"/>
      <c r="J13" s="7"/>
      <c r="K13" s="7"/>
      <c r="L13" s="7"/>
    </row>
    <row r="14" spans="1:16" ht="15" customHeight="1">
      <c r="A14" s="29" t="s">
        <v>89</v>
      </c>
      <c r="B14" s="29"/>
      <c r="C14" s="29"/>
      <c r="D14" s="29"/>
      <c r="E14" s="29"/>
      <c r="F14" s="2"/>
      <c r="G14" s="2"/>
      <c r="H14" s="9" t="s">
        <v>3</v>
      </c>
      <c r="I14" s="8"/>
      <c r="J14" s="9" t="s">
        <v>5</v>
      </c>
      <c r="K14" s="8"/>
      <c r="L14" s="9" t="s">
        <v>6</v>
      </c>
      <c r="N14" s="10" t="s">
        <v>76</v>
      </c>
      <c r="P14" s="10" t="s">
        <v>48</v>
      </c>
    </row>
    <row r="15" spans="1:7" ht="12.75" customHeight="1">
      <c r="A15" s="215" t="s">
        <v>320</v>
      </c>
      <c r="B15" s="213">
        <f>-Q6+1</f>
        <v>-2013</v>
      </c>
      <c r="C15" s="212" t="s">
        <v>323</v>
      </c>
      <c r="D15" s="12"/>
      <c r="E15" s="12"/>
      <c r="F15" s="28"/>
      <c r="G15" s="28"/>
    </row>
    <row r="16" spans="1:16" ht="12.75" customHeight="1">
      <c r="A16" s="215"/>
      <c r="B16" s="299" t="s">
        <v>322</v>
      </c>
      <c r="C16" s="212"/>
      <c r="D16" s="12"/>
      <c r="E16" s="12"/>
      <c r="F16" s="28"/>
      <c r="G16" s="28"/>
      <c r="H16" s="23"/>
      <c r="I16" s="28"/>
      <c r="J16" s="23"/>
      <c r="L16" s="23"/>
      <c r="M16" s="28"/>
      <c r="N16" s="23"/>
      <c r="P16" s="23"/>
    </row>
    <row r="17" spans="1:14" s="39" customFormat="1" ht="1.5" customHeight="1">
      <c r="A17" s="216"/>
      <c r="H17" s="41"/>
      <c r="I17" s="40"/>
      <c r="J17" s="41"/>
      <c r="K17" s="40"/>
      <c r="L17" s="41"/>
      <c r="M17" s="40"/>
      <c r="N17" s="41"/>
    </row>
    <row r="18" spans="1:3" ht="12.75" customHeight="1">
      <c r="A18" s="215" t="s">
        <v>321</v>
      </c>
      <c r="B18" s="214">
        <f>-Q6+1</f>
        <v>-2013</v>
      </c>
      <c r="C18" s="212" t="s">
        <v>326</v>
      </c>
    </row>
    <row r="19" spans="1:16" ht="12.75" customHeight="1">
      <c r="A19" s="215"/>
      <c r="B19" s="299" t="s">
        <v>396</v>
      </c>
      <c r="C19" s="298"/>
      <c r="H19" s="23"/>
      <c r="I19" s="28"/>
      <c r="J19" s="23"/>
      <c r="L19" s="23"/>
      <c r="M19" s="28"/>
      <c r="N19" s="23"/>
      <c r="P19" s="23"/>
    </row>
    <row r="20" spans="1:14" s="39" customFormat="1" ht="1.5" customHeight="1">
      <c r="A20" s="216"/>
      <c r="H20" s="41"/>
      <c r="I20" s="40"/>
      <c r="J20" s="41"/>
      <c r="K20" s="40"/>
      <c r="L20" s="41"/>
      <c r="M20" s="40"/>
      <c r="N20" s="41"/>
    </row>
    <row r="21" spans="1:2" ht="12.75" customHeight="1">
      <c r="A21" s="215" t="s">
        <v>328</v>
      </c>
      <c r="B21" s="215" t="s">
        <v>327</v>
      </c>
    </row>
    <row r="22" spans="1:16" ht="12.75" customHeight="1">
      <c r="A22" s="215"/>
      <c r="B22" s="215" t="s">
        <v>397</v>
      </c>
      <c r="H22" s="23"/>
      <c r="I22" s="28"/>
      <c r="J22" s="23"/>
      <c r="K22" s="28"/>
      <c r="L22" s="23"/>
      <c r="M22" s="28"/>
      <c r="N22" s="23"/>
      <c r="P22" s="23"/>
    </row>
    <row r="23" spans="1:14" s="39" customFormat="1" ht="1.5" customHeight="1">
      <c r="A23" s="216"/>
      <c r="H23" s="41"/>
      <c r="I23" s="40"/>
      <c r="J23" s="41"/>
      <c r="K23" s="40"/>
      <c r="L23" s="41"/>
      <c r="M23" s="40"/>
      <c r="N23" s="41"/>
    </row>
    <row r="24" spans="1:2" ht="12.75" customHeight="1">
      <c r="A24" s="215" t="s">
        <v>329</v>
      </c>
      <c r="B24" s="215" t="s">
        <v>330</v>
      </c>
    </row>
    <row r="25" spans="1:16" ht="12.75" customHeight="1">
      <c r="A25" s="215"/>
      <c r="B25" s="215" t="s">
        <v>398</v>
      </c>
      <c r="H25" s="23"/>
      <c r="I25" s="28"/>
      <c r="J25" s="23"/>
      <c r="K25" s="28"/>
      <c r="L25" s="23"/>
      <c r="M25" s="28"/>
      <c r="N25" s="23"/>
      <c r="P25" s="23"/>
    </row>
    <row r="26" spans="1:14" s="39" customFormat="1" ht="3" customHeight="1">
      <c r="A26" s="216"/>
      <c r="H26" s="41"/>
      <c r="I26" s="40"/>
      <c r="J26" s="41"/>
      <c r="K26" s="40"/>
      <c r="L26" s="41"/>
      <c r="M26" s="40"/>
      <c r="N26" s="41"/>
    </row>
    <row r="27" spans="1:19" ht="3" customHeight="1" thickBot="1">
      <c r="A27" s="27"/>
      <c r="B27" s="27"/>
      <c r="C27" s="27"/>
      <c r="D27" s="27"/>
      <c r="E27" s="27"/>
      <c r="F27" s="27"/>
      <c r="G27" s="27"/>
      <c r="H27" s="27"/>
      <c r="I27" s="27"/>
      <c r="J27" s="27"/>
      <c r="K27" s="27"/>
      <c r="L27" s="27"/>
      <c r="M27" s="27"/>
      <c r="N27" s="27"/>
      <c r="O27" s="27"/>
      <c r="P27" s="27"/>
      <c r="Q27" s="27"/>
      <c r="R27" s="27"/>
      <c r="S27" s="27"/>
    </row>
    <row r="28" spans="1:14" ht="12.75">
      <c r="A28" s="4" t="s">
        <v>151</v>
      </c>
      <c r="B28" s="4"/>
      <c r="C28" s="4"/>
      <c r="D28" s="4"/>
      <c r="E28" s="4"/>
      <c r="H28" s="34"/>
      <c r="I28" s="34"/>
      <c r="J28" s="34"/>
      <c r="K28" s="34"/>
      <c r="L28" s="34"/>
      <c r="M28" s="35"/>
      <c r="N28" s="35"/>
    </row>
    <row r="29" spans="1:19" ht="15.75">
      <c r="A29" s="215" t="s">
        <v>239</v>
      </c>
      <c r="B29" s="214">
        <f>-Q6</f>
        <v>-2014</v>
      </c>
      <c r="C29" s="215" t="s">
        <v>248</v>
      </c>
      <c r="H29" s="20"/>
      <c r="J29" s="20"/>
      <c r="K29" s="16"/>
      <c r="L29" s="20"/>
      <c r="M29" s="16"/>
      <c r="N29" s="20"/>
      <c r="S29"/>
    </row>
    <row r="30" spans="1:14" s="39" customFormat="1" ht="1.5" customHeight="1">
      <c r="A30" s="216"/>
      <c r="B30" s="216"/>
      <c r="C30" s="216"/>
      <c r="H30" s="41"/>
      <c r="I30" s="40"/>
      <c r="J30" s="41"/>
      <c r="K30" s="40"/>
      <c r="L30" s="41"/>
      <c r="M30" s="40"/>
      <c r="N30" s="41"/>
    </row>
    <row r="31" spans="1:14" ht="12.75">
      <c r="A31" s="215" t="s">
        <v>240</v>
      </c>
      <c r="B31" s="215" t="s">
        <v>249</v>
      </c>
      <c r="C31" s="215"/>
      <c r="H31" s="20"/>
      <c r="I31" s="16"/>
      <c r="J31" s="20"/>
      <c r="K31" s="16"/>
      <c r="L31" s="20"/>
      <c r="M31" s="16"/>
      <c r="N31" s="218" t="s">
        <v>90</v>
      </c>
    </row>
    <row r="32" spans="1:14" s="39" customFormat="1" ht="1.5" customHeight="1">
      <c r="A32" s="216"/>
      <c r="B32" s="216"/>
      <c r="C32" s="216"/>
      <c r="H32" s="41"/>
      <c r="I32" s="40"/>
      <c r="J32" s="41"/>
      <c r="K32" s="40"/>
      <c r="L32" s="41"/>
      <c r="M32" s="40"/>
      <c r="N32" s="41"/>
    </row>
    <row r="33" spans="1:14" ht="12.75">
      <c r="A33" s="215" t="s">
        <v>241</v>
      </c>
      <c r="B33" s="215" t="s">
        <v>250</v>
      </c>
      <c r="C33" s="215"/>
      <c r="H33" s="20"/>
      <c r="I33" s="16"/>
      <c r="J33" s="20"/>
      <c r="K33" s="16"/>
      <c r="L33" s="20"/>
      <c r="M33" s="16"/>
      <c r="N33" s="20"/>
    </row>
    <row r="34" spans="1:14" s="39" customFormat="1" ht="1.5" customHeight="1">
      <c r="A34" s="216"/>
      <c r="B34" s="216"/>
      <c r="C34" s="216"/>
      <c r="H34" s="41"/>
      <c r="I34" s="40"/>
      <c r="J34" s="41"/>
      <c r="K34" s="40"/>
      <c r="L34" s="41"/>
      <c r="M34" s="40"/>
      <c r="N34" s="41"/>
    </row>
    <row r="35" spans="1:14" ht="12.75" customHeight="1">
      <c r="A35" s="215" t="s">
        <v>242</v>
      </c>
      <c r="B35" s="215" t="s">
        <v>251</v>
      </c>
      <c r="H35" s="20"/>
      <c r="I35" s="16"/>
      <c r="J35" s="20"/>
      <c r="K35" s="16"/>
      <c r="L35" s="20"/>
      <c r="M35" s="16"/>
      <c r="N35" s="16"/>
    </row>
    <row r="36" spans="1:14" s="39" customFormat="1" ht="1.5" customHeight="1">
      <c r="A36" s="216"/>
      <c r="H36" s="41"/>
      <c r="I36" s="40"/>
      <c r="J36" s="41"/>
      <c r="K36" s="40"/>
      <c r="L36" s="41"/>
      <c r="M36" s="40"/>
      <c r="N36" s="41"/>
    </row>
    <row r="37" spans="1:3" ht="12.75">
      <c r="A37" s="215" t="s">
        <v>243</v>
      </c>
      <c r="B37" s="214">
        <f>-Q6+1</f>
        <v>-2013</v>
      </c>
      <c r="C37" s="215" t="s">
        <v>325</v>
      </c>
    </row>
    <row r="38" spans="1:14" ht="12.75">
      <c r="A38" s="215"/>
      <c r="B38" s="300" t="s">
        <v>324</v>
      </c>
      <c r="C38" s="215"/>
      <c r="H38" s="20"/>
      <c r="I38" s="16"/>
      <c r="J38" s="20"/>
      <c r="K38" s="16"/>
      <c r="L38" s="20"/>
      <c r="M38" s="16"/>
      <c r="N38" s="20"/>
    </row>
    <row r="39" spans="1:14" s="39" customFormat="1" ht="1.5" customHeight="1">
      <c r="A39" s="216"/>
      <c r="C39" s="216"/>
      <c r="H39" s="41"/>
      <c r="I39" s="40"/>
      <c r="J39" s="41"/>
      <c r="K39" s="40"/>
      <c r="L39" s="41"/>
      <c r="M39" s="40"/>
      <c r="N39" s="41"/>
    </row>
    <row r="40" spans="1:14" ht="12.75">
      <c r="A40" s="215" t="s">
        <v>244</v>
      </c>
      <c r="B40" s="215" t="s">
        <v>253</v>
      </c>
      <c r="H40" s="20"/>
      <c r="I40" s="16"/>
      <c r="J40" s="20"/>
      <c r="K40" s="16"/>
      <c r="L40" s="20"/>
      <c r="M40" s="16"/>
      <c r="N40" s="20"/>
    </row>
    <row r="41" spans="1:14" s="39" customFormat="1" ht="1.5" customHeight="1">
      <c r="A41" s="216"/>
      <c r="C41" s="216"/>
      <c r="H41" s="41"/>
      <c r="I41" s="40"/>
      <c r="J41" s="41"/>
      <c r="K41" s="40"/>
      <c r="L41" s="41"/>
      <c r="M41" s="40"/>
      <c r="N41" s="41"/>
    </row>
    <row r="42" spans="1:14" ht="12.75" customHeight="1">
      <c r="A42" s="215" t="s">
        <v>245</v>
      </c>
      <c r="B42" s="215" t="s">
        <v>247</v>
      </c>
      <c r="H42" s="20"/>
      <c r="I42" s="16"/>
      <c r="J42" s="20"/>
      <c r="K42" s="16"/>
      <c r="L42" s="20"/>
      <c r="M42" s="16"/>
      <c r="N42" s="20"/>
    </row>
    <row r="43" spans="1:14" s="39" customFormat="1" ht="1.5" customHeight="1">
      <c r="A43" s="216"/>
      <c r="C43" s="216"/>
      <c r="H43" s="41"/>
      <c r="I43" s="40"/>
      <c r="J43" s="41"/>
      <c r="K43" s="40"/>
      <c r="L43" s="41"/>
      <c r="M43" s="40"/>
      <c r="N43" s="41"/>
    </row>
    <row r="44" spans="1:13" ht="12.75">
      <c r="A44" s="215" t="s">
        <v>246</v>
      </c>
      <c r="B44" s="215" t="s">
        <v>254</v>
      </c>
      <c r="C44" s="215"/>
      <c r="H44" s="20"/>
      <c r="I44" s="16"/>
      <c r="J44" s="20"/>
      <c r="K44" s="16"/>
      <c r="L44" s="20"/>
      <c r="M44" s="16"/>
    </row>
    <row r="45" spans="1:19" ht="3" customHeight="1" thickBot="1">
      <c r="A45" s="11"/>
      <c r="B45" s="11"/>
      <c r="C45" s="11"/>
      <c r="D45" s="11"/>
      <c r="E45" s="11"/>
      <c r="F45" s="11"/>
      <c r="G45" s="11"/>
      <c r="H45" s="11"/>
      <c r="I45" s="11"/>
      <c r="J45" s="11"/>
      <c r="K45" s="11"/>
      <c r="L45" s="11"/>
      <c r="M45" s="11"/>
      <c r="N45" s="11"/>
      <c r="O45" s="11"/>
      <c r="P45" s="11"/>
      <c r="Q45" s="11"/>
      <c r="R45" s="11"/>
      <c r="S45" s="11"/>
    </row>
    <row r="46" spans="1:5" ht="12.75">
      <c r="A46" s="4" t="s">
        <v>77</v>
      </c>
      <c r="B46" s="4"/>
      <c r="C46" s="4"/>
      <c r="D46" s="4"/>
      <c r="E46" s="4"/>
    </row>
    <row r="47" spans="1:14" ht="12.75">
      <c r="A47" s="215" t="s">
        <v>239</v>
      </c>
      <c r="B47" s="215" t="s">
        <v>255</v>
      </c>
      <c r="F47" s="21"/>
      <c r="J47" s="3" t="s">
        <v>260</v>
      </c>
      <c r="L47" s="3" t="s">
        <v>262</v>
      </c>
      <c r="N47" s="18"/>
    </row>
    <row r="48" ht="1.5" customHeight="1">
      <c r="A48" s="215"/>
    </row>
    <row r="49" spans="1:14" ht="12.75" customHeight="1">
      <c r="A49" s="3" t="s">
        <v>152</v>
      </c>
      <c r="F49" s="17"/>
      <c r="L49" s="3" t="s">
        <v>263</v>
      </c>
      <c r="N49" s="18"/>
    </row>
    <row r="50" spans="1:14" s="39" customFormat="1" ht="12.75" customHeight="1">
      <c r="A50" s="3"/>
      <c r="B50" s="3"/>
      <c r="C50" s="3"/>
      <c r="D50" s="3"/>
      <c r="F50" s="8" t="s">
        <v>80</v>
      </c>
      <c r="I50" s="40"/>
      <c r="J50" s="41"/>
      <c r="K50" s="40"/>
      <c r="L50" s="8"/>
      <c r="M50" s="3"/>
      <c r="N50" s="8"/>
    </row>
    <row r="51" spans="1:14" s="39" customFormat="1" ht="1.5" customHeight="1">
      <c r="A51" s="3"/>
      <c r="B51" s="3"/>
      <c r="C51" s="3"/>
      <c r="D51" s="3"/>
      <c r="F51" s="8"/>
      <c r="I51" s="40"/>
      <c r="J51" s="41"/>
      <c r="K51" s="40"/>
      <c r="L51" s="41"/>
      <c r="M51" s="40"/>
      <c r="N51" s="41"/>
    </row>
    <row r="52" spans="1:14" ht="12.75">
      <c r="A52" s="215" t="s">
        <v>256</v>
      </c>
      <c r="B52" s="215" t="s">
        <v>257</v>
      </c>
      <c r="F52" s="22"/>
      <c r="J52" s="215" t="s">
        <v>261</v>
      </c>
      <c r="N52" s="45"/>
    </row>
    <row r="53" spans="1:8" ht="12.75">
      <c r="A53" s="215"/>
      <c r="B53" s="215"/>
      <c r="F53" s="13" t="s">
        <v>67</v>
      </c>
      <c r="H53" s="15"/>
    </row>
    <row r="54" spans="1:14" s="39" customFormat="1" ht="12.75" customHeight="1">
      <c r="A54" s="216" t="s">
        <v>258</v>
      </c>
      <c r="B54" s="216" t="s">
        <v>259</v>
      </c>
      <c r="D54" s="43"/>
      <c r="F54" s="22"/>
      <c r="H54" s="44"/>
      <c r="I54" s="40"/>
      <c r="J54" s="41"/>
      <c r="K54" s="40"/>
      <c r="L54" s="41"/>
      <c r="M54" s="40"/>
      <c r="N54" s="41"/>
    </row>
    <row r="55" spans="1:14" s="39" customFormat="1" ht="1.5" customHeight="1">
      <c r="A55" s="3"/>
      <c r="B55" s="3"/>
      <c r="C55" s="3"/>
      <c r="D55" s="3"/>
      <c r="F55" s="8"/>
      <c r="I55" s="40"/>
      <c r="J55" s="41"/>
      <c r="K55" s="40"/>
      <c r="L55" s="41"/>
      <c r="M55" s="40"/>
      <c r="N55" s="41"/>
    </row>
    <row r="56" spans="1:14" s="39" customFormat="1" ht="12.75" customHeight="1">
      <c r="A56" s="216" t="s">
        <v>264</v>
      </c>
      <c r="B56" s="216"/>
      <c r="D56" s="43"/>
      <c r="H56" s="44"/>
      <c r="I56" s="40"/>
      <c r="J56" s="41"/>
      <c r="K56" s="40"/>
      <c r="L56" s="41"/>
      <c r="M56" s="40"/>
      <c r="N56" s="41"/>
    </row>
    <row r="57" spans="1:19" s="39" customFormat="1" ht="12.75" customHeight="1">
      <c r="A57" s="410"/>
      <c r="B57" s="411"/>
      <c r="C57" s="411"/>
      <c r="D57" s="411"/>
      <c r="E57" s="411"/>
      <c r="F57" s="411"/>
      <c r="G57" s="411"/>
      <c r="H57" s="411"/>
      <c r="I57" s="411"/>
      <c r="J57" s="411"/>
      <c r="K57" s="411"/>
      <c r="L57" s="411"/>
      <c r="M57" s="411"/>
      <c r="N57" s="411"/>
      <c r="O57" s="411"/>
      <c r="P57" s="411"/>
      <c r="Q57" s="411"/>
      <c r="R57" s="411"/>
      <c r="S57" s="412"/>
    </row>
    <row r="58" spans="1:19" s="39" customFormat="1" ht="9" customHeight="1">
      <c r="A58" s="413"/>
      <c r="B58" s="414"/>
      <c r="C58" s="414"/>
      <c r="D58" s="414"/>
      <c r="E58" s="414"/>
      <c r="F58" s="414"/>
      <c r="G58" s="414"/>
      <c r="H58" s="414"/>
      <c r="I58" s="414"/>
      <c r="J58" s="414"/>
      <c r="K58" s="414"/>
      <c r="L58" s="414"/>
      <c r="M58" s="414"/>
      <c r="N58" s="414"/>
      <c r="O58" s="414"/>
      <c r="P58" s="414"/>
      <c r="Q58" s="414"/>
      <c r="R58" s="414"/>
      <c r="S58" s="415"/>
    </row>
    <row r="59" spans="1:19" ht="9" customHeight="1">
      <c r="A59" s="416"/>
      <c r="B59" s="417"/>
      <c r="C59" s="417"/>
      <c r="D59" s="417"/>
      <c r="E59" s="417"/>
      <c r="F59" s="417"/>
      <c r="G59" s="417"/>
      <c r="H59" s="417"/>
      <c r="I59" s="417"/>
      <c r="J59" s="417"/>
      <c r="K59" s="417"/>
      <c r="L59" s="417"/>
      <c r="M59" s="417"/>
      <c r="N59" s="417"/>
      <c r="O59" s="417"/>
      <c r="P59" s="417"/>
      <c r="Q59" s="417"/>
      <c r="R59" s="417"/>
      <c r="S59" s="418"/>
    </row>
    <row r="60" spans="1:19" ht="3" customHeight="1" thickBot="1">
      <c r="A60" s="11"/>
      <c r="B60" s="11"/>
      <c r="C60" s="11"/>
      <c r="D60" s="11"/>
      <c r="E60" s="11"/>
      <c r="F60" s="11"/>
      <c r="G60" s="11"/>
      <c r="H60" s="11"/>
      <c r="I60" s="11"/>
      <c r="J60" s="11"/>
      <c r="K60" s="11"/>
      <c r="L60" s="14"/>
      <c r="M60" s="11"/>
      <c r="N60" s="14"/>
      <c r="O60" s="14"/>
      <c r="P60" s="14"/>
      <c r="Q60" s="14"/>
      <c r="R60" s="14"/>
      <c r="S60" s="14"/>
    </row>
    <row r="61" spans="1:5" ht="12.75">
      <c r="A61" s="4" t="s">
        <v>78</v>
      </c>
      <c r="B61" s="4"/>
      <c r="C61" s="4"/>
      <c r="D61" s="4"/>
      <c r="E61" s="4"/>
    </row>
    <row r="62" spans="1:14" ht="12.75">
      <c r="A62" s="215" t="s">
        <v>239</v>
      </c>
      <c r="B62" s="214">
        <f>-Q6-1</f>
        <v>-2015</v>
      </c>
      <c r="C62" s="215" t="s">
        <v>265</v>
      </c>
      <c r="N62" s="20"/>
    </row>
    <row r="63" spans="1:14" s="39" customFormat="1" ht="2.25" customHeight="1">
      <c r="A63" s="216"/>
      <c r="I63" s="40"/>
      <c r="J63" s="41"/>
      <c r="K63" s="40"/>
      <c r="L63" s="41"/>
      <c r="M63" s="40"/>
      <c r="N63" s="41"/>
    </row>
    <row r="64" spans="1:14" ht="12.75">
      <c r="A64" s="215" t="s">
        <v>240</v>
      </c>
      <c r="B64" s="215" t="s">
        <v>266</v>
      </c>
      <c r="N64" s="20"/>
    </row>
    <row r="65" spans="1:14" s="39" customFormat="1" ht="2.25" customHeight="1">
      <c r="A65" s="216"/>
      <c r="I65" s="40"/>
      <c r="J65" s="41"/>
      <c r="K65" s="40"/>
      <c r="L65" s="41"/>
      <c r="M65" s="40"/>
      <c r="N65" s="41"/>
    </row>
    <row r="66" spans="1:14" ht="12.75">
      <c r="A66" s="215" t="s">
        <v>241</v>
      </c>
      <c r="B66" s="214">
        <f>-Q6-2</f>
        <v>-2016</v>
      </c>
      <c r="C66" s="215" t="s">
        <v>267</v>
      </c>
      <c r="D66" s="16"/>
      <c r="E66" s="16"/>
      <c r="N66" s="20"/>
    </row>
    <row r="67" spans="1:14" s="39" customFormat="1" ht="2.25" customHeight="1">
      <c r="A67" s="216"/>
      <c r="I67" s="40"/>
      <c r="J67" s="41"/>
      <c r="K67" s="40"/>
      <c r="L67" s="41"/>
      <c r="M67" s="40"/>
      <c r="N67" s="41"/>
    </row>
    <row r="68" spans="1:14" ht="12.75">
      <c r="A68" s="215" t="s">
        <v>242</v>
      </c>
      <c r="B68" s="214">
        <f>-Q6</f>
        <v>-2014</v>
      </c>
      <c r="C68" s="215" t="s">
        <v>268</v>
      </c>
      <c r="N68" s="20"/>
    </row>
    <row r="69" spans="8:14" ht="2.25" customHeight="1">
      <c r="H69" s="16"/>
      <c r="I69" s="16"/>
      <c r="J69" s="16"/>
      <c r="K69" s="16"/>
      <c r="L69" s="16"/>
      <c r="M69" s="16"/>
      <c r="N69" s="16"/>
    </row>
    <row r="70" spans="1:12" ht="12.75" hidden="1">
      <c r="A70" s="3" t="s">
        <v>161</v>
      </c>
      <c r="G70" s="190" t="s">
        <v>93</v>
      </c>
      <c r="H70" s="48">
        <f>+'Informational Form A'!Q63</f>
      </c>
      <c r="I70" s="191" t="s">
        <v>94</v>
      </c>
      <c r="J70" s="46">
        <f>+'Form B'!O60</f>
      </c>
      <c r="K70" s="191" t="s">
        <v>95</v>
      </c>
      <c r="L70" s="48">
        <f>+'Form C'!N59</f>
      </c>
    </row>
    <row r="71" spans="1:19" ht="2.25" customHeight="1" thickBot="1">
      <c r="A71" s="11"/>
      <c r="B71" s="11"/>
      <c r="C71" s="11"/>
      <c r="D71" s="11"/>
      <c r="E71" s="11"/>
      <c r="F71" s="11"/>
      <c r="G71" s="11"/>
      <c r="H71" s="11"/>
      <c r="I71" s="11"/>
      <c r="J71" s="11"/>
      <c r="K71" s="11"/>
      <c r="L71" s="11"/>
      <c r="M71" s="11"/>
      <c r="N71" s="11"/>
      <c r="O71" s="14"/>
      <c r="P71" s="14"/>
      <c r="Q71" s="14"/>
      <c r="R71" s="14"/>
      <c r="S71" s="14"/>
    </row>
    <row r="72" spans="1:20" ht="12.75" customHeight="1" hidden="1">
      <c r="A72" s="36" t="s">
        <v>334</v>
      </c>
      <c r="B72" s="36"/>
      <c r="C72" s="36"/>
      <c r="D72" s="36"/>
      <c r="E72" s="36"/>
      <c r="F72" s="36"/>
      <c r="G72" s="36"/>
      <c r="H72" s="12"/>
      <c r="I72" s="12"/>
      <c r="J72" s="12"/>
      <c r="K72" s="12"/>
      <c r="L72" s="12"/>
      <c r="M72" s="12"/>
      <c r="N72" s="12"/>
      <c r="O72" s="12"/>
      <c r="P72" s="15"/>
      <c r="Q72" s="12"/>
      <c r="R72" s="15"/>
      <c r="S72" s="12"/>
      <c r="T72" s="12"/>
    </row>
    <row r="73" spans="8:14" ht="3" customHeight="1" hidden="1">
      <c r="H73" s="16"/>
      <c r="I73" s="16"/>
      <c r="J73" s="16"/>
      <c r="K73" s="16"/>
      <c r="L73" s="16"/>
      <c r="M73" s="16"/>
      <c r="N73" s="16"/>
    </row>
    <row r="74" spans="1:9" ht="12.75" hidden="1">
      <c r="A74" s="3" t="s">
        <v>126</v>
      </c>
      <c r="E74" s="37"/>
      <c r="F74" s="12" t="s">
        <v>153</v>
      </c>
      <c r="I74" s="12"/>
    </row>
    <row r="75" ht="2.25" customHeight="1" hidden="1">
      <c r="F75" s="3" t="s">
        <v>19</v>
      </c>
    </row>
    <row r="76" spans="1:13" ht="15.75" hidden="1">
      <c r="A76" s="419"/>
      <c r="B76" s="420"/>
      <c r="C76" s="420"/>
      <c r="D76" s="8"/>
      <c r="E76" s="425"/>
      <c r="F76" s="425"/>
      <c r="G76" s="12"/>
      <c r="H76" s="422"/>
      <c r="I76" s="423"/>
      <c r="J76" s="423"/>
      <c r="L76" s="424"/>
      <c r="M76" s="423"/>
    </row>
    <row r="77" spans="1:12" ht="12.75" hidden="1">
      <c r="A77" s="5" t="s">
        <v>65</v>
      </c>
      <c r="B77" s="5"/>
      <c r="C77" s="5"/>
      <c r="D77" s="8"/>
      <c r="E77" s="5" t="s">
        <v>17</v>
      </c>
      <c r="F77" s="5"/>
      <c r="G77" s="5"/>
      <c r="H77" s="5" t="s">
        <v>18</v>
      </c>
      <c r="I77" s="5"/>
      <c r="J77" s="5"/>
      <c r="L77" s="8" t="s">
        <v>127</v>
      </c>
    </row>
    <row r="78" spans="1:12" ht="1.5" customHeight="1">
      <c r="A78" s="5"/>
      <c r="B78" s="5"/>
      <c r="C78" s="5"/>
      <c r="D78" s="8"/>
      <c r="E78" s="5"/>
      <c r="F78" s="5"/>
      <c r="G78" s="5"/>
      <c r="H78" s="5"/>
      <c r="I78" s="5"/>
      <c r="J78" s="5"/>
      <c r="L78" s="8"/>
    </row>
    <row r="79" spans="1:12" ht="13.5" customHeight="1">
      <c r="A79" s="5"/>
      <c r="B79" s="5"/>
      <c r="C79" s="5"/>
      <c r="D79" s="8"/>
      <c r="E79" s="5"/>
      <c r="F79" s="5"/>
      <c r="G79" s="5"/>
      <c r="H79" s="5"/>
      <c r="I79" s="5"/>
      <c r="J79" s="5"/>
      <c r="L79" s="8"/>
    </row>
    <row r="80" ht="13.5" customHeight="1"/>
    <row r="81" spans="1:19" ht="1.5" customHeight="1">
      <c r="A81" s="47"/>
      <c r="B81" s="47"/>
      <c r="C81" s="47"/>
      <c r="D81" s="5"/>
      <c r="E81" s="5"/>
      <c r="F81" s="5"/>
      <c r="G81" s="5"/>
      <c r="H81" s="5"/>
      <c r="I81" s="5"/>
      <c r="J81" s="5"/>
      <c r="K81" s="5"/>
      <c r="L81" s="5"/>
      <c r="M81" s="5"/>
      <c r="N81" s="5"/>
      <c r="O81" s="5"/>
      <c r="P81" s="5"/>
      <c r="Q81" s="5"/>
      <c r="R81" s="5"/>
      <c r="S81" s="5"/>
    </row>
    <row r="82" ht="12.75"/>
    <row r="83" ht="12.75"/>
    <row r="84" ht="3.75" customHeight="1"/>
    <row r="85" ht="12.75"/>
    <row r="86" ht="12.75">
      <c r="F86" s="49"/>
    </row>
    <row r="88" ht="12.75"/>
    <row r="89" ht="12.75"/>
    <row r="90" ht="12.75"/>
    <row r="91" ht="12.75"/>
    <row r="92" ht="12.75"/>
    <row r="93" ht="12.75"/>
    <row r="94" ht="12.75"/>
    <row r="95" ht="12.75"/>
    <row r="96" ht="12.75"/>
    <row r="97" ht="12.75"/>
    <row r="98" ht="12.75"/>
    <row r="99" ht="12.75"/>
    <row r="100" ht="12.75"/>
    <row r="103" ht="12.75"/>
    <row r="104" ht="12.75"/>
    <row r="105" ht="12.75"/>
    <row r="108" ht="12.75"/>
    <row r="109" ht="12.75"/>
    <row r="110" ht="12.75"/>
    <row r="111" ht="12.75"/>
    <row r="112" ht="12.75"/>
    <row r="113" ht="12.75"/>
    <row r="115" ht="12.75"/>
    <row r="116" ht="12.75"/>
    <row r="117" ht="12.75"/>
    <row r="118" ht="12.75"/>
    <row r="119" ht="12.75"/>
    <row r="120" ht="12.75"/>
    <row r="121" ht="12.75"/>
    <row r="122" ht="12.75"/>
    <row r="123" ht="12.75"/>
    <row r="127" ht="12.75"/>
    <row r="128" ht="12.75"/>
    <row r="129" ht="12.75"/>
    <row r="130" ht="12.75"/>
    <row r="131" ht="12.75"/>
    <row r="132" ht="12.75"/>
    <row r="133" ht="12.75"/>
    <row r="134" ht="12.75"/>
    <row r="135" ht="12.75"/>
    <row r="136" ht="12.75"/>
    <row r="138" ht="12.75"/>
    <row r="139" ht="12.75"/>
    <row r="141" ht="12.75"/>
    <row r="142" ht="12.75"/>
    <row r="143" ht="12.75"/>
    <row r="147" ht="12.75"/>
    <row r="148" ht="12.75"/>
    <row r="149" ht="12.75"/>
    <row r="150" ht="12.75"/>
    <row r="151" ht="12.75"/>
    <row r="152" ht="12.75"/>
    <row r="153" ht="12.75"/>
    <row r="154" ht="12.75"/>
    <row r="155" ht="12.75"/>
    <row r="156" ht="12.75"/>
    <row r="157" ht="12.75"/>
    <row r="164" ht="12.75"/>
    <row r="165" ht="12.75"/>
    <row r="166" ht="12.75"/>
    <row r="167" ht="12.75"/>
    <row r="168" ht="12.75"/>
    <row r="169" ht="12.75"/>
    <row r="170" ht="12.75"/>
    <row r="171" ht="12.75"/>
    <row r="172" ht="12.75"/>
    <row r="173" ht="12.75"/>
    <row r="174" ht="12.75"/>
    <row r="176" ht="12.75"/>
    <row r="177" ht="12.75"/>
    <row r="181" ht="12.75"/>
    <row r="182" ht="12.75"/>
    <row r="183" ht="12.75"/>
    <row r="184" ht="12.75"/>
    <row r="185" ht="12.75"/>
    <row r="186" ht="12.75"/>
    <row r="188" ht="12.75"/>
    <row r="190" ht="12.75"/>
    <row r="191" ht="12.75"/>
    <row r="192" ht="12.75"/>
    <row r="195" ht="12.75"/>
    <row r="196" ht="12.75"/>
    <row r="197" ht="12.75"/>
    <row r="198" ht="12.75"/>
    <row r="199" ht="12.75"/>
    <row r="200" ht="12.75"/>
    <row r="202" ht="12.75"/>
    <row r="203" ht="12.75"/>
    <row r="204" ht="12.75"/>
    <row r="205" ht="12.75"/>
    <row r="207" ht="12.75"/>
    <row r="208" ht="12.75"/>
    <row r="209" ht="12.75"/>
    <row r="210" ht="12.75"/>
    <row r="211" ht="12.75"/>
    <row r="212" ht="12.75"/>
    <row r="213" ht="12.75"/>
    <row r="214" ht="12.75"/>
    <row r="216" ht="12.75"/>
    <row r="217" ht="12.75"/>
    <row r="218" ht="12.75"/>
    <row r="219" ht="12.75"/>
    <row r="220" ht="12.75"/>
    <row r="221" ht="12.75"/>
    <row r="222" ht="12.75"/>
    <row r="223" ht="12.75"/>
    <row r="225" ht="12.75"/>
    <row r="228" ht="12.75"/>
    <row r="229" ht="12.75"/>
    <row r="230" ht="12.75"/>
    <row r="231" ht="12.75"/>
    <row r="232" ht="12.75"/>
    <row r="233" ht="12.75"/>
    <row r="234" ht="12.75"/>
    <row r="235" ht="12.75"/>
    <row r="236" ht="12.75"/>
    <row r="237" ht="12.75"/>
    <row r="238" ht="12.75"/>
    <row r="239" ht="12.75"/>
    <row r="242" ht="12.75"/>
    <row r="243" ht="12.75"/>
    <row r="244" ht="12.75"/>
    <row r="245" ht="12.75"/>
    <row r="246" ht="12.75"/>
    <row r="247" ht="12.75"/>
    <row r="248" ht="12.75"/>
    <row r="249" ht="12.75"/>
    <row r="250" ht="12.75"/>
    <row r="251" ht="12.75"/>
    <row r="255" ht="12.75"/>
    <row r="256" ht="12.75"/>
    <row r="257" ht="12.75"/>
    <row r="264" ht="12.75"/>
    <row r="265" ht="12.75"/>
    <row r="266" ht="12.75"/>
  </sheetData>
  <sheetProtection password="A999" sheet="1"/>
  <mergeCells count="8">
    <mergeCell ref="Q6:S6"/>
    <mergeCell ref="A57:S59"/>
    <mergeCell ref="A76:C76"/>
    <mergeCell ref="A2:E2"/>
    <mergeCell ref="H76:J76"/>
    <mergeCell ref="L76:M76"/>
    <mergeCell ref="E76:F76"/>
    <mergeCell ref="B9:S12"/>
  </mergeCells>
  <printOptions/>
  <pageMargins left="0" right="0" top="0.5" bottom="0" header="0.1" footer="0"/>
  <pageSetup cellComments="asDisplayed" orientation="landscape" scale="90" r:id="rId3"/>
  <headerFooter>
    <oddHeader>&amp;C&amp;"Times New Roman,Bold"&amp;10TAX RATE DATA ENTRY PAGE-REVISED PRIOR YEAR
For Political Subdivisions Levying a Separate Rate for each Subclass (Wholly in St. Louis County)&amp;R&amp;"Times New Roman,Bold"&amp;10Printed on:  &amp;D
&amp;"Times New Roman,Regular"&amp;12
</oddHeader>
    <oddFooter>&amp;L&amp;"Times New Roman,Bold"&amp;11(Form Revised 04-2015)&amp;C&amp;"Times New Roman,Bold"&amp;11Informal Tax Rate Calculator File
Revised Prior Year Data Entry Page</oddFooter>
  </headerFooter>
  <legacyDrawing r:id="rId2"/>
</worksheet>
</file>

<file path=xl/worksheets/sheet2.xml><?xml version="1.0" encoding="utf-8"?>
<worksheet xmlns="http://schemas.openxmlformats.org/spreadsheetml/2006/main" xmlns:r="http://schemas.openxmlformats.org/officeDocument/2006/relationships">
  <dimension ref="A1:AC90"/>
  <sheetViews>
    <sheetView showGridLines="0" zoomScalePageLayoutView="0" workbookViewId="0" topLeftCell="A24">
      <selection activeCell="F44" sqref="F44"/>
    </sheetView>
  </sheetViews>
  <sheetFormatPr defaultColWidth="9.00390625" defaultRowHeight="15" customHeight="1"/>
  <cols>
    <col min="1" max="1" width="3.375" style="50" customWidth="1"/>
    <col min="2" max="2" width="1.625" style="50" customWidth="1"/>
    <col min="3" max="3" width="7.625" style="50" customWidth="1"/>
    <col min="4" max="4" width="1.625" style="50" customWidth="1"/>
    <col min="5" max="5" width="18.625" style="50" customWidth="1"/>
    <col min="6" max="6" width="3.625" style="50" customWidth="1"/>
    <col min="7" max="7" width="7.625" style="50" customWidth="1"/>
    <col min="8" max="8" width="3.625" style="50" customWidth="1"/>
    <col min="9" max="9" width="5.625" style="50" customWidth="1"/>
    <col min="10" max="10" width="2.125" style="50" customWidth="1"/>
    <col min="11" max="11" width="9.625" style="50" customWidth="1"/>
    <col min="12" max="12" width="0.5" style="50" customWidth="1"/>
    <col min="13" max="13" width="9.625" style="50" customWidth="1"/>
    <col min="14" max="14" width="0.5" style="50" customWidth="1"/>
    <col min="15" max="15" width="9.625" style="50" customWidth="1"/>
    <col min="16" max="16" width="0.5" style="50" customWidth="1"/>
    <col min="17" max="17" width="9.625" style="50" customWidth="1"/>
    <col min="18" max="18" width="0.5" style="50" customWidth="1"/>
    <col min="19" max="19" width="9.625" style="50" customWidth="1"/>
    <col min="20" max="20" width="0.5" style="50" customWidth="1"/>
    <col min="21" max="21" width="1.37890625" style="50" customWidth="1"/>
    <col min="22" max="16384" width="9.00390625" style="50" customWidth="1"/>
  </cols>
  <sheetData>
    <row r="1" spans="1:19" ht="13.5" customHeight="1">
      <c r="A1" s="407" t="s">
        <v>404</v>
      </c>
      <c r="B1" s="210"/>
      <c r="Q1" s="51"/>
      <c r="R1" s="66" t="s">
        <v>270</v>
      </c>
      <c r="S1" s="219">
        <f ca="1">TODAY()</f>
        <v>42195</v>
      </c>
    </row>
    <row r="2" spans="1:19" ht="13.5" customHeight="1">
      <c r="A2" s="209" t="s">
        <v>89</v>
      </c>
      <c r="B2" s="209"/>
      <c r="C2" s="53"/>
      <c r="D2" s="53"/>
      <c r="E2" s="53"/>
      <c r="F2" s="53"/>
      <c r="G2" s="53"/>
      <c r="H2" s="53"/>
      <c r="I2" s="53"/>
      <c r="J2" s="53"/>
      <c r="K2" s="53"/>
      <c r="L2" s="53"/>
      <c r="M2" s="53"/>
      <c r="N2" s="53"/>
      <c r="P2" s="53"/>
      <c r="S2" s="66" t="str">
        <f>+'Data Entry Page'!$S$5</f>
        <v>INFORMAL TAX RATE CALCULATOR FILE</v>
      </c>
    </row>
    <row r="3" spans="1:19" ht="13.5" customHeight="1" thickBot="1">
      <c r="A3" s="211" t="s">
        <v>237</v>
      </c>
      <c r="B3" s="211"/>
      <c r="C3" s="55"/>
      <c r="D3" s="55"/>
      <c r="E3" s="55"/>
      <c r="F3" s="55"/>
      <c r="G3" s="55"/>
      <c r="H3" s="55"/>
      <c r="I3" s="55"/>
      <c r="J3" s="55"/>
      <c r="K3" s="55"/>
      <c r="L3" s="55"/>
      <c r="M3" s="55"/>
      <c r="N3" s="55"/>
      <c r="O3" s="55"/>
      <c r="P3" s="55"/>
      <c r="Q3" s="56"/>
      <c r="R3" s="57"/>
      <c r="S3" s="57"/>
    </row>
    <row r="4" spans="1:19" ht="15" customHeight="1" thickTop="1">
      <c r="A4" s="58">
        <f>IF(+'Data Entry Page'!A2&lt;&gt;"",+'Data Entry Page'!A2,"")</f>
      </c>
      <c r="B4" s="58"/>
      <c r="C4" s="58"/>
      <c r="D4" s="58"/>
      <c r="E4" s="58"/>
      <c r="G4" s="59">
        <f>IF(+'Data Entry Page'!H2&lt;&gt;"",+'Data Entry Page'!H2,"")</f>
      </c>
      <c r="H4" s="60" t="s">
        <v>100</v>
      </c>
      <c r="I4" s="61">
        <f>IF(+'Data Entry Page'!J2&lt;&gt;"",+'Data Entry Page'!J2,"")</f>
      </c>
      <c r="J4" s="60" t="s">
        <v>100</v>
      </c>
      <c r="K4" s="61">
        <f>IF(+'Data Entry Page'!L2&lt;&gt;"",+'Data Entry Page'!L2,"")</f>
      </c>
      <c r="L4" s="62"/>
      <c r="O4" s="58">
        <f>IF(+'Data Entry Page'!N2&lt;&gt;"",+'Data Entry Page'!N2,"")</f>
      </c>
      <c r="P4" s="58"/>
      <c r="Q4" s="58"/>
      <c r="S4" s="220">
        <f>-'Data Entry Page'!Q6</f>
        <v>-2014</v>
      </c>
    </row>
    <row r="5" spans="1:17" ht="13.5" customHeight="1">
      <c r="A5" s="50" t="s">
        <v>86</v>
      </c>
      <c r="G5" s="63" t="s">
        <v>87</v>
      </c>
      <c r="H5" s="63"/>
      <c r="I5" s="63"/>
      <c r="J5" s="63"/>
      <c r="K5" s="63"/>
      <c r="O5" s="63" t="s">
        <v>0</v>
      </c>
      <c r="P5" s="63"/>
      <c r="Q5" s="63"/>
    </row>
    <row r="6" spans="7:17" ht="1.5" customHeight="1">
      <c r="G6" s="63"/>
      <c r="H6" s="63"/>
      <c r="I6" s="63"/>
      <c r="J6" s="63"/>
      <c r="K6" s="63"/>
      <c r="O6" s="63"/>
      <c r="P6" s="63"/>
      <c r="Q6" s="63"/>
    </row>
    <row r="7" spans="1:19" s="62" customFormat="1" ht="13.5" customHeight="1">
      <c r="A7" s="304"/>
      <c r="B7" s="64"/>
      <c r="C7" s="65"/>
      <c r="D7" s="65"/>
      <c r="E7" s="65"/>
      <c r="F7" s="65"/>
      <c r="G7" s="65"/>
      <c r="H7" s="65"/>
      <c r="I7" s="65"/>
      <c r="J7" s="65"/>
      <c r="K7" s="65"/>
      <c r="L7" s="65"/>
      <c r="M7" s="65"/>
      <c r="N7" s="65"/>
      <c r="O7" s="65"/>
      <c r="P7" s="65"/>
      <c r="Q7" s="65"/>
      <c r="R7" s="65"/>
      <c r="S7" s="65"/>
    </row>
    <row r="8" spans="1:2" s="62" customFormat="1" ht="13.5" customHeight="1">
      <c r="A8" s="208" t="s">
        <v>235</v>
      </c>
      <c r="B8" s="208"/>
    </row>
    <row r="9" spans="1:19" s="62" customFormat="1" ht="12" customHeight="1">
      <c r="A9" s="446" t="s">
        <v>388</v>
      </c>
      <c r="B9" s="447"/>
      <c r="C9" s="447"/>
      <c r="D9" s="447"/>
      <c r="E9" s="447"/>
      <c r="F9" s="447"/>
      <c r="G9" s="447"/>
      <c r="H9" s="447"/>
      <c r="I9" s="447"/>
      <c r="J9" s="447"/>
      <c r="K9" s="447"/>
      <c r="L9" s="447"/>
      <c r="M9" s="447"/>
      <c r="N9" s="447"/>
      <c r="O9" s="447"/>
      <c r="P9" s="447"/>
      <c r="Q9" s="447"/>
      <c r="R9" s="447"/>
      <c r="S9" s="448"/>
    </row>
    <row r="10" spans="1:19" s="62" customFormat="1" ht="12" customHeight="1">
      <c r="A10" s="449"/>
      <c r="B10" s="450"/>
      <c r="C10" s="450"/>
      <c r="D10" s="450"/>
      <c r="E10" s="450"/>
      <c r="F10" s="450"/>
      <c r="G10" s="450"/>
      <c r="H10" s="450"/>
      <c r="I10" s="450"/>
      <c r="J10" s="450"/>
      <c r="K10" s="450"/>
      <c r="L10" s="450"/>
      <c r="M10" s="450"/>
      <c r="N10" s="450"/>
      <c r="O10" s="450"/>
      <c r="P10" s="450"/>
      <c r="Q10" s="450"/>
      <c r="R10" s="450"/>
      <c r="S10" s="451"/>
    </row>
    <row r="11" spans="1:19" s="62" customFormat="1" ht="12" customHeight="1">
      <c r="A11" s="449"/>
      <c r="B11" s="450"/>
      <c r="C11" s="450"/>
      <c r="D11" s="450"/>
      <c r="E11" s="450"/>
      <c r="F11" s="450"/>
      <c r="G11" s="450"/>
      <c r="H11" s="450"/>
      <c r="I11" s="450"/>
      <c r="J11" s="450"/>
      <c r="K11" s="450"/>
      <c r="L11" s="450"/>
      <c r="M11" s="450"/>
      <c r="N11" s="450"/>
      <c r="O11" s="450"/>
      <c r="P11" s="450"/>
      <c r="Q11" s="450"/>
      <c r="R11" s="450"/>
      <c r="S11" s="451"/>
    </row>
    <row r="12" spans="1:19" s="62" customFormat="1" ht="12" customHeight="1">
      <c r="A12" s="452"/>
      <c r="B12" s="453"/>
      <c r="C12" s="453"/>
      <c r="D12" s="453"/>
      <c r="E12" s="453"/>
      <c r="F12" s="453"/>
      <c r="G12" s="453"/>
      <c r="H12" s="453"/>
      <c r="I12" s="453"/>
      <c r="J12" s="453"/>
      <c r="K12" s="453"/>
      <c r="L12" s="453"/>
      <c r="M12" s="453"/>
      <c r="N12" s="453"/>
      <c r="O12" s="453"/>
      <c r="P12" s="453"/>
      <c r="Q12" s="453"/>
      <c r="R12" s="453"/>
      <c r="S12" s="454"/>
    </row>
    <row r="13" spans="1:19" ht="3" customHeight="1">
      <c r="A13" s="221"/>
      <c r="B13" s="70"/>
      <c r="C13" s="75"/>
      <c r="D13" s="75"/>
      <c r="E13" s="75"/>
      <c r="F13" s="75"/>
      <c r="G13" s="75"/>
      <c r="H13" s="75"/>
      <c r="I13" s="75"/>
      <c r="J13" s="75"/>
      <c r="S13" s="238"/>
    </row>
    <row r="14" spans="1:19" ht="15" customHeight="1">
      <c r="A14" s="315"/>
      <c r="B14" s="315"/>
      <c r="C14" s="315"/>
      <c r="D14" s="315"/>
      <c r="E14" s="315"/>
      <c r="F14" s="315"/>
      <c r="G14" s="315"/>
      <c r="H14" s="315"/>
      <c r="I14" s="315"/>
      <c r="J14" s="315"/>
      <c r="K14" s="58" t="s">
        <v>4</v>
      </c>
      <c r="L14" s="58"/>
      <c r="M14" s="58"/>
      <c r="N14" s="58"/>
      <c r="O14" s="58"/>
      <c r="P14" s="67"/>
      <c r="Q14" s="68" t="s">
        <v>7</v>
      </c>
      <c r="S14" s="82" t="s">
        <v>48</v>
      </c>
    </row>
    <row r="15" spans="1:19" ht="15" customHeight="1">
      <c r="A15" s="315"/>
      <c r="B15" s="315"/>
      <c r="C15" s="315"/>
      <c r="D15" s="315"/>
      <c r="E15" s="315"/>
      <c r="F15" s="315"/>
      <c r="G15" s="315"/>
      <c r="H15" s="315"/>
      <c r="I15" s="315"/>
      <c r="J15" s="315"/>
      <c r="K15" s="61" t="s">
        <v>3</v>
      </c>
      <c r="L15" s="67"/>
      <c r="M15" s="61" t="s">
        <v>5</v>
      </c>
      <c r="N15" s="67"/>
      <c r="O15" s="61" t="s">
        <v>6</v>
      </c>
      <c r="P15" s="67"/>
      <c r="Q15" s="69" t="s">
        <v>8</v>
      </c>
      <c r="S15" s="85" t="s">
        <v>165</v>
      </c>
    </row>
    <row r="16" spans="1:10" ht="13.5" customHeight="1">
      <c r="A16" s="221" t="s">
        <v>1</v>
      </c>
      <c r="B16" s="71" t="s">
        <v>354</v>
      </c>
      <c r="D16" s="71"/>
      <c r="E16" s="72"/>
      <c r="F16" s="72"/>
      <c r="G16" s="72"/>
      <c r="H16" s="72"/>
      <c r="I16" s="72"/>
      <c r="J16" s="72"/>
    </row>
    <row r="17" spans="1:10" ht="13.5" customHeight="1">
      <c r="A17" s="221"/>
      <c r="B17" s="81" t="s">
        <v>355</v>
      </c>
      <c r="D17" s="71"/>
      <c r="E17" s="72"/>
      <c r="F17" s="72"/>
      <c r="G17" s="72"/>
      <c r="H17" s="72"/>
      <c r="I17" s="72"/>
      <c r="J17" s="72"/>
    </row>
    <row r="18" spans="1:10" ht="13.5" customHeight="1">
      <c r="A18" s="221"/>
      <c r="B18" s="81" t="s">
        <v>356</v>
      </c>
      <c r="D18" s="72"/>
      <c r="E18" s="72"/>
      <c r="F18" s="72"/>
      <c r="G18" s="72"/>
      <c r="H18" s="72"/>
      <c r="I18" s="72"/>
      <c r="J18" s="72"/>
    </row>
    <row r="19" spans="1:19" ht="13.5" customHeight="1">
      <c r="A19" s="221"/>
      <c r="B19" s="266" t="s">
        <v>340</v>
      </c>
      <c r="F19" s="75"/>
      <c r="G19" s="75"/>
      <c r="H19" s="75"/>
      <c r="I19" s="75"/>
      <c r="J19" s="75"/>
      <c r="K19" s="133">
        <f>IF(+'Data Entry Page'!$P$19&lt;&gt;"",IF(+'Data Entry Page'!H$19&gt;0,+'Data Entry Page'!H$19,0),"")</f>
      </c>
      <c r="L19" s="292"/>
      <c r="M19" s="133">
        <f>IF(+'Data Entry Page'!$P$19&lt;&gt;"",IF(+'Data Entry Page'!J$19&gt;0,+'Data Entry Page'!J$19,0),"")</f>
      </c>
      <c r="N19" s="292"/>
      <c r="O19" s="133">
        <f>IF(+'Data Entry Page'!$P$19&lt;&gt;"",IF(+'Data Entry Page'!L$19&gt;0,+'Data Entry Page'!L$19,0),"")</f>
      </c>
      <c r="P19" s="292"/>
      <c r="Q19" s="133">
        <f>IF(+'Data Entry Page'!$P$19&lt;&gt;"",IF(+'Data Entry Page'!N$19&gt;0,+'Data Entry Page'!N$19,0),"")</f>
      </c>
      <c r="R19" s="191"/>
      <c r="S19" s="334">
        <f>IF('Data Entry Page'!P19&lt;&gt;"",'Data Entry Page'!P19,"")</f>
      </c>
    </row>
    <row r="20" spans="23:29" s="62" customFormat="1" ht="9" customHeight="1">
      <c r="W20" s="50"/>
      <c r="X20" s="50"/>
      <c r="Y20" s="50"/>
      <c r="Z20" s="50"/>
      <c r="AA20" s="50"/>
      <c r="AB20" s="50"/>
      <c r="AC20" s="50"/>
    </row>
    <row r="21" spans="1:19" ht="13.5" customHeight="1">
      <c r="A21" s="221" t="s">
        <v>273</v>
      </c>
      <c r="B21" s="71" t="s">
        <v>274</v>
      </c>
      <c r="D21" s="71"/>
      <c r="E21" s="72"/>
      <c r="F21" s="72"/>
      <c r="G21" s="72"/>
      <c r="H21" s="72"/>
      <c r="I21" s="72"/>
      <c r="J21" s="76"/>
      <c r="K21" s="191"/>
      <c r="L21" s="191"/>
      <c r="M21" s="191"/>
      <c r="N21" s="191"/>
      <c r="O21" s="191"/>
      <c r="P21" s="191"/>
      <c r="Q21" s="191"/>
      <c r="R21" s="191"/>
      <c r="S21" s="335"/>
    </row>
    <row r="22" spans="1:19" ht="13.5" customHeight="1">
      <c r="A22" s="82"/>
      <c r="B22" s="287" t="s">
        <v>312</v>
      </c>
      <c r="D22" s="72"/>
      <c r="E22" s="72"/>
      <c r="F22" s="72"/>
      <c r="G22" s="72"/>
      <c r="H22" s="72"/>
      <c r="I22" s="72"/>
      <c r="J22" s="76"/>
      <c r="K22" s="191"/>
      <c r="L22" s="191"/>
      <c r="M22" s="191"/>
      <c r="N22" s="191"/>
      <c r="O22" s="191"/>
      <c r="P22" s="191"/>
      <c r="Q22" s="191"/>
      <c r="R22" s="191"/>
      <c r="S22" s="335"/>
    </row>
    <row r="23" spans="1:19" ht="13.5" customHeight="1">
      <c r="A23" s="221"/>
      <c r="B23" s="147" t="s">
        <v>347</v>
      </c>
      <c r="D23" s="72"/>
      <c r="E23" s="72"/>
      <c r="F23" s="72"/>
      <c r="G23" s="72"/>
      <c r="H23" s="72"/>
      <c r="I23" s="72"/>
      <c r="J23" s="76"/>
      <c r="K23" s="133">
        <f>IF(+'Form A'!I$151=0,0,IF('Form A'!I$151&gt;0,+'Form A'!I151,""))</f>
      </c>
      <c r="L23" s="336"/>
      <c r="M23" s="133">
        <f>IF(+'Form A'!K$151=0,0,IF('Form A'!K$151&gt;0,+'Form A'!K151,""))</f>
      </c>
      <c r="N23" s="336"/>
      <c r="O23" s="133">
        <f>IF(+'Form A'!M$151=0,0,IF('Form A'!M$151&gt;0,+'Form A'!M151,""))</f>
      </c>
      <c r="P23" s="336"/>
      <c r="Q23" s="133">
        <f>IF(+'Form A'!O$151=0,0,IF('Form A'!O$151&gt;0,+'Form A'!O151,""))</f>
      </c>
      <c r="R23" s="191"/>
      <c r="S23" s="337">
        <f>IF(+'Form A'!T$108=0,0,IF('Form A'!T$108&gt;0,+'Form A'!T108,""))</f>
      </c>
    </row>
    <row r="24" spans="23:29" s="62" customFormat="1" ht="9" customHeight="1">
      <c r="W24" s="50"/>
      <c r="X24" s="50"/>
      <c r="Y24" s="50"/>
      <c r="Z24" s="50"/>
      <c r="AA24" s="50"/>
      <c r="AB24" s="50"/>
      <c r="AC24" s="50"/>
    </row>
    <row r="25" spans="1:19" ht="13.5" customHeight="1">
      <c r="A25" s="221" t="s">
        <v>269</v>
      </c>
      <c r="B25" s="71" t="s">
        <v>271</v>
      </c>
      <c r="D25" s="71"/>
      <c r="E25" s="72"/>
      <c r="F25" s="72"/>
      <c r="G25" s="72"/>
      <c r="H25" s="72"/>
      <c r="I25" s="72"/>
      <c r="J25" s="72"/>
      <c r="K25" s="191"/>
      <c r="L25" s="191"/>
      <c r="M25" s="191"/>
      <c r="N25" s="191"/>
      <c r="O25" s="191"/>
      <c r="P25" s="191"/>
      <c r="Q25" s="191"/>
      <c r="R25" s="191"/>
      <c r="S25" s="191"/>
    </row>
    <row r="26" spans="1:19" ht="13.5" customHeight="1">
      <c r="A26" s="221"/>
      <c r="B26" s="147" t="s">
        <v>317</v>
      </c>
      <c r="D26" s="71"/>
      <c r="E26" s="72"/>
      <c r="F26" s="72"/>
      <c r="G26" s="72"/>
      <c r="H26" s="72"/>
      <c r="I26" s="72"/>
      <c r="J26" s="72"/>
      <c r="K26" s="191"/>
      <c r="L26" s="191"/>
      <c r="M26" s="191"/>
      <c r="N26" s="191"/>
      <c r="O26" s="191"/>
      <c r="P26" s="191"/>
      <c r="Q26" s="191"/>
      <c r="R26" s="191"/>
      <c r="S26" s="191"/>
    </row>
    <row r="27" spans="1:19" ht="13.5" customHeight="1">
      <c r="A27" s="221"/>
      <c r="B27" s="191" t="s">
        <v>349</v>
      </c>
      <c r="D27" s="78"/>
      <c r="E27" s="72"/>
      <c r="F27" s="72"/>
      <c r="G27" s="72"/>
      <c r="H27" s="72"/>
      <c r="I27" s="72"/>
      <c r="J27" s="72"/>
      <c r="K27" s="338">
        <f>IF(AND('Data Entry Page'!$F$49="Yes",'Data Entry Page'!$N$52&lt;1),+'Form B'!G117,"")</f>
      </c>
      <c r="L27" s="336"/>
      <c r="M27" s="338">
        <f>IF(AND('Data Entry Page'!$F$49="Yes",'Data Entry Page'!$N$52&lt;1),+'Form B'!I117,"")</f>
      </c>
      <c r="N27" s="336"/>
      <c r="O27" s="338">
        <f>IF(AND('Data Entry Page'!$F$49="Yes",'Data Entry Page'!$N$52&lt;1),+'Form B'!K117,"")</f>
      </c>
      <c r="P27" s="336"/>
      <c r="Q27" s="338">
        <f>IF(AND('Data Entry Page'!$F$49="Yes",'Data Entry Page'!$N$52&lt;1),+'Form B'!M117,"")</f>
      </c>
      <c r="R27" s="191"/>
      <c r="S27" s="338">
        <f>IF(AND('Data Entry Page'!$F$49="Yes",'Data Entry Page'!$N$52&lt;1),+'Form B'!O117,"")</f>
      </c>
    </row>
    <row r="28" spans="23:29" s="62" customFormat="1" ht="9" customHeight="1">
      <c r="W28" s="50"/>
      <c r="X28" s="50"/>
      <c r="Y28" s="50"/>
      <c r="Z28" s="50"/>
      <c r="AA28" s="50"/>
      <c r="AB28" s="50"/>
      <c r="AC28" s="50"/>
    </row>
    <row r="29" spans="1:19" ht="13.5" customHeight="1">
      <c r="A29" s="221" t="s">
        <v>9</v>
      </c>
      <c r="B29" s="80" t="s">
        <v>276</v>
      </c>
      <c r="D29" s="80"/>
      <c r="K29" s="191"/>
      <c r="L29" s="191"/>
      <c r="M29" s="191"/>
      <c r="N29" s="191"/>
      <c r="O29" s="191"/>
      <c r="P29" s="191"/>
      <c r="Q29" s="191"/>
      <c r="R29" s="191"/>
      <c r="S29" s="191"/>
    </row>
    <row r="30" spans="1:19" ht="13.5" customHeight="1">
      <c r="A30" s="221"/>
      <c r="B30" s="266" t="s">
        <v>352</v>
      </c>
      <c r="D30" s="80"/>
      <c r="K30" s="133">
        <f>IF(AND('Data Entry Page'!$F$49="Yes",'Data Entry Page'!$N$52&lt;1),+'Summary Page'!K$27,IF('Summary Page'!K$23&lt;&gt;"",'Summary Page'!K23,""))</f>
      </c>
      <c r="L30" s="191"/>
      <c r="M30" s="133">
        <f>IF(AND('Data Entry Page'!$F$49="Yes",'Data Entry Page'!$N$52&lt;1),+'Summary Page'!M$27,IF('Summary Page'!M$23&lt;&gt;"",'Summary Page'!M23,""))</f>
      </c>
      <c r="N30" s="191"/>
      <c r="O30" s="133">
        <f>IF(AND('Data Entry Page'!$F$49="Yes",'Data Entry Page'!$N$52&lt;1),+'Summary Page'!O$27,IF('Summary Page'!O$23&lt;&gt;"",'Summary Page'!O23,""))</f>
      </c>
      <c r="P30" s="191"/>
      <c r="Q30" s="133">
        <f>IF(AND('Data Entry Page'!$F$49="Yes",'Data Entry Page'!$N$52&lt;1),+'Summary Page'!Q$27,IF('Summary Page'!Q$23&lt;&gt;"",'Summary Page'!Q23,""))</f>
      </c>
      <c r="R30" s="191"/>
      <c r="S30" s="133">
        <f>IF(AND('Data Entry Page'!$F$49="Yes",'Data Entry Page'!$N$52&lt;1),+'Summary Page'!S$27,IF('Summary Page'!S$23&lt;&gt;"",'Summary Page'!S23,""))</f>
      </c>
    </row>
    <row r="31" spans="23:29" s="62" customFormat="1" ht="9" customHeight="1">
      <c r="W31" s="50"/>
      <c r="X31" s="50"/>
      <c r="Y31" s="50"/>
      <c r="Z31" s="50"/>
      <c r="AA31" s="50"/>
      <c r="AB31" s="50"/>
      <c r="AC31" s="50"/>
    </row>
    <row r="32" spans="1:19" ht="13.5" customHeight="1">
      <c r="A32" s="221" t="s">
        <v>10</v>
      </c>
      <c r="B32" s="80" t="s">
        <v>353</v>
      </c>
      <c r="D32" s="80"/>
      <c r="F32" s="293"/>
      <c r="G32" s="293"/>
      <c r="K32" s="191"/>
      <c r="L32" s="191"/>
      <c r="M32" s="191"/>
      <c r="N32" s="191"/>
      <c r="O32" s="191"/>
      <c r="P32" s="191"/>
      <c r="Q32" s="191"/>
      <c r="R32" s="191"/>
      <c r="S32" s="191"/>
    </row>
    <row r="33" spans="1:19" s="223" customFormat="1" ht="13.5" customHeight="1">
      <c r="A33" s="274"/>
      <c r="B33" s="444" t="s">
        <v>313</v>
      </c>
      <c r="C33" s="445"/>
      <c r="D33" s="445"/>
      <c r="E33" s="445"/>
      <c r="F33" s="445"/>
      <c r="G33" s="445"/>
      <c r="H33" s="445"/>
      <c r="I33" s="445"/>
      <c r="J33" s="276"/>
      <c r="K33" s="225">
        <f>IF(OR('Data Entry Page'!$F$49&lt;&gt;"Yes",'Data Entry Page'!$N$52&gt;1),IF('Data Entry Page'!H25&lt;&gt;"",'Data Entry Page'!H$25,""),'Summary Page'!K27)</f>
      </c>
      <c r="L33" s="286"/>
      <c r="M33" s="225">
        <f>IF(OR('Data Entry Page'!$F$49&lt;&gt;"Yes",'Data Entry Page'!$N$52&gt;1),IF('Data Entry Page'!J22&lt;&gt;"",'Data Entry Page'!J$22,""),'Summary Page'!M27)</f>
      </c>
      <c r="N33" s="286"/>
      <c r="O33" s="225">
        <f>IF(OR('Data Entry Page'!$F$49&lt;&gt;"Yes",'Data Entry Page'!$N$52&gt;1),IF('Data Entry Page'!L22&lt;&gt;"",'Data Entry Page'!L$22,""),'Summary Page'!O27)</f>
      </c>
      <c r="P33" s="286"/>
      <c r="Q33" s="225">
        <f>IF(OR('Data Entry Page'!$F$49&lt;&gt;"Yes",'Data Entry Page'!$N$52&gt;1),IF('Data Entry Page'!N22&lt;&gt;"",'Data Entry Page'!N$22,""),'Summary Page'!Q27)</f>
      </c>
      <c r="R33" s="292"/>
      <c r="S33" s="225">
        <f>IF(OR('Data Entry Page'!$F$49&lt;&gt;"Yes",'Data Entry Page'!$N$52&gt;1),IF('Data Entry Page'!P22&lt;&gt;"",'Data Entry Page'!P$22,""),'Summary Page'!S27)</f>
      </c>
    </row>
    <row r="34" spans="23:29" s="62" customFormat="1" ht="9" customHeight="1">
      <c r="W34" s="223"/>
      <c r="X34" s="223"/>
      <c r="Y34" s="223"/>
      <c r="Z34" s="223"/>
      <c r="AA34" s="223"/>
      <c r="AB34" s="223"/>
      <c r="AC34" s="223"/>
    </row>
    <row r="35" spans="1:29" s="223" customFormat="1" ht="13.5" customHeight="1">
      <c r="A35" s="273" t="s">
        <v>11</v>
      </c>
      <c r="B35" s="271" t="s">
        <v>300</v>
      </c>
      <c r="D35" s="271"/>
      <c r="K35" s="292"/>
      <c r="L35" s="292"/>
      <c r="M35" s="292"/>
      <c r="N35" s="292"/>
      <c r="O35" s="292"/>
      <c r="P35" s="292"/>
      <c r="Q35" s="292"/>
      <c r="R35" s="292"/>
      <c r="S35" s="292"/>
      <c r="W35" s="272"/>
      <c r="X35" s="258"/>
      <c r="Y35" s="258"/>
      <c r="Z35" s="258"/>
      <c r="AA35" s="258"/>
      <c r="AB35" s="258"/>
      <c r="AC35" s="258"/>
    </row>
    <row r="36" spans="1:29" ht="15" customHeight="1" hidden="1">
      <c r="A36" s="221"/>
      <c r="B36" s="70"/>
      <c r="C36" s="288"/>
      <c r="D36" s="75"/>
      <c r="E36" s="75"/>
      <c r="F36" s="75"/>
      <c r="G36" s="75"/>
      <c r="H36" s="75"/>
      <c r="I36" s="75"/>
      <c r="J36" s="75"/>
      <c r="K36" s="134">
        <f>IF('Data Entry Page'!$H$70&gt;0,IF('Summary Page'!K30&lt;'Summary Page'!K33,'Summary Page'!K30,'Summary Page'!K33),"")</f>
      </c>
      <c r="L36" s="191"/>
      <c r="M36" s="134">
        <f>IF('Data Entry Page'!$H$70&gt;0,IF('Summary Page'!M30&lt;'Summary Page'!M33,'Summary Page'!M30,'Summary Page'!M33),"")</f>
      </c>
      <c r="N36" s="191"/>
      <c r="O36" s="134">
        <f>IF('Data Entry Page'!$H$70&gt;0,IF('Summary Page'!O30&lt;'Summary Page'!O33,'Summary Page'!O30,'Summary Page'!O33),"")</f>
      </c>
      <c r="P36" s="191"/>
      <c r="Q36" s="134">
        <f>IF('Data Entry Page'!$H$70&gt;0,IF('Summary Page'!Q30&lt;'Summary Page'!Q33,'Summary Page'!Q30,'Summary Page'!Q33),"")</f>
      </c>
      <c r="R36" s="191"/>
      <c r="S36" s="134">
        <f>IF('Data Entry Page'!$H$70&gt;0,IF('Summary Page'!S30&lt;'Summary Page'!S33,'Summary Page'!S30,'Summary Page'!S33),"")</f>
      </c>
      <c r="W36" s="258"/>
      <c r="X36" s="258"/>
      <c r="Y36" s="258"/>
      <c r="Z36" s="258"/>
      <c r="AA36" s="258"/>
      <c r="AB36" s="258"/>
      <c r="AC36" s="258"/>
    </row>
    <row r="37" spans="1:29" ht="13.5" customHeight="1">
      <c r="A37" s="82"/>
      <c r="B37" s="191" t="s">
        <v>405</v>
      </c>
      <c r="D37" s="82"/>
      <c r="K37" s="133">
        <f>IF('Summary Page'!K36&lt;&gt;"",IF('Summary Page'!K36&lt;1,ROUNDDOWN('Summary Page'!K36,3),ROUND('Summary Page'!K36,4)),"")</f>
      </c>
      <c r="L37" s="336"/>
      <c r="M37" s="133">
        <f>IF('Summary Page'!M36&lt;&gt;"",IF('Summary Page'!M36&lt;1,ROUNDDOWN('Summary Page'!M36,3),ROUND('Summary Page'!M36,4)),"")</f>
      </c>
      <c r="N37" s="336"/>
      <c r="O37" s="133">
        <f>IF('Summary Page'!O36&lt;&gt;"",IF('Summary Page'!O36&lt;1,ROUNDDOWN('Summary Page'!O36,3),ROUND('Summary Page'!O36,4)),"")</f>
      </c>
      <c r="P37" s="336"/>
      <c r="Q37" s="133">
        <f>IF('Summary Page'!Q36&lt;&gt;"",IF('Summary Page'!Q36&lt;1,ROUNDDOWN('Summary Page'!Q36,3),ROUND('Summary Page'!Q36,4)),"")</f>
      </c>
      <c r="R37" s="191"/>
      <c r="S37" s="133">
        <f>IF('Summary Page'!S36&lt;&gt;"",ROUND('Summary Page'!S36,4),"")</f>
      </c>
      <c r="W37" s="258"/>
      <c r="X37" s="258"/>
      <c r="Y37" s="258"/>
      <c r="Z37" s="258"/>
      <c r="AA37" s="258"/>
      <c r="AB37" s="258"/>
      <c r="AC37" s="258"/>
    </row>
    <row r="38" spans="23:29" s="62" customFormat="1" ht="9" customHeight="1">
      <c r="W38" s="50"/>
      <c r="X38" s="50"/>
      <c r="Y38" s="50"/>
      <c r="Z38" s="50"/>
      <c r="AA38" s="50"/>
      <c r="AB38" s="50"/>
      <c r="AC38" s="50"/>
    </row>
    <row r="39" spans="1:29" ht="13.5" customHeight="1">
      <c r="A39" s="221" t="s">
        <v>12</v>
      </c>
      <c r="B39" s="73" t="s">
        <v>20</v>
      </c>
      <c r="C39" s="291" t="s">
        <v>304</v>
      </c>
      <c r="D39" s="71"/>
      <c r="E39" s="72"/>
      <c r="F39" s="72"/>
      <c r="G39" s="72"/>
      <c r="H39" s="72"/>
      <c r="I39" s="72"/>
      <c r="J39" s="76"/>
      <c r="K39" s="339"/>
      <c r="L39" s="340"/>
      <c r="M39" s="339"/>
      <c r="N39" s="340"/>
      <c r="O39" s="339"/>
      <c r="P39" s="340"/>
      <c r="Q39" s="339"/>
      <c r="W39" s="455"/>
      <c r="X39" s="441"/>
      <c r="Y39" s="441"/>
      <c r="Z39" s="441"/>
      <c r="AA39" s="441"/>
      <c r="AB39" s="441"/>
      <c r="AC39" s="441"/>
    </row>
    <row r="40" spans="23:29" s="62" customFormat="1" ht="9" customHeight="1">
      <c r="W40" s="441"/>
      <c r="X40" s="441"/>
      <c r="Y40" s="441"/>
      <c r="Z40" s="441"/>
      <c r="AA40" s="441"/>
      <c r="AB40" s="441"/>
      <c r="AC40" s="441"/>
    </row>
    <row r="41" spans="1:29" ht="13.5" customHeight="1">
      <c r="A41" s="221" t="s">
        <v>12</v>
      </c>
      <c r="B41" s="73" t="s">
        <v>21</v>
      </c>
      <c r="C41" s="151" t="s">
        <v>302</v>
      </c>
      <c r="D41" s="1"/>
      <c r="E41" s="1"/>
      <c r="F41" s="1"/>
      <c r="G41" s="1"/>
      <c r="H41" s="1"/>
      <c r="I41" s="1"/>
      <c r="J41" s="1"/>
      <c r="K41" s="341"/>
      <c r="L41" s="286"/>
      <c r="M41" s="341"/>
      <c r="N41" s="286"/>
      <c r="O41" s="341"/>
      <c r="P41" s="286"/>
      <c r="Q41" s="341"/>
      <c r="W41" s="441"/>
      <c r="X41" s="441"/>
      <c r="Y41" s="441"/>
      <c r="Z41" s="441"/>
      <c r="AA41" s="441"/>
      <c r="AB41" s="441"/>
      <c r="AC41" s="441"/>
    </row>
    <row r="42" spans="1:29" ht="13.5" customHeight="1">
      <c r="A42" s="221"/>
      <c r="B42" s="78"/>
      <c r="C42" s="290" t="s">
        <v>303</v>
      </c>
      <c r="D42" s="1"/>
      <c r="E42" s="1"/>
      <c r="F42" s="1"/>
      <c r="G42" s="1"/>
      <c r="H42" s="1"/>
      <c r="I42" s="1"/>
      <c r="J42" s="1"/>
      <c r="K42" s="342"/>
      <c r="L42" s="340"/>
      <c r="M42" s="342"/>
      <c r="N42" s="340"/>
      <c r="O42" s="342"/>
      <c r="P42" s="340"/>
      <c r="Q42" s="342"/>
      <c r="W42" s="441"/>
      <c r="X42" s="441"/>
      <c r="Y42" s="441"/>
      <c r="Z42" s="441"/>
      <c r="AA42" s="441"/>
      <c r="AB42" s="441"/>
      <c r="AC42" s="441"/>
    </row>
    <row r="43" spans="23:29" s="62" customFormat="1" ht="9" customHeight="1">
      <c r="W43" s="441"/>
      <c r="X43" s="441"/>
      <c r="Y43" s="441"/>
      <c r="Z43" s="441"/>
      <c r="AA43" s="441"/>
      <c r="AB43" s="441"/>
      <c r="AC43" s="441"/>
    </row>
    <row r="44" spans="1:29" ht="13.5" customHeight="1">
      <c r="A44" s="221" t="s">
        <v>13</v>
      </c>
      <c r="B44" s="80" t="s">
        <v>104</v>
      </c>
      <c r="D44" s="80"/>
      <c r="K44" s="342"/>
      <c r="L44" s="340"/>
      <c r="M44" s="342"/>
      <c r="N44" s="340"/>
      <c r="O44" s="342"/>
      <c r="P44" s="340"/>
      <c r="Q44" s="342"/>
      <c r="W44" s="441"/>
      <c r="X44" s="441"/>
      <c r="Y44" s="441"/>
      <c r="Z44" s="441"/>
      <c r="AA44" s="441"/>
      <c r="AB44" s="441"/>
      <c r="AC44" s="441"/>
    </row>
    <row r="45" spans="23:29" s="62" customFormat="1" ht="9" customHeight="1">
      <c r="W45" s="50"/>
      <c r="X45" s="50"/>
      <c r="Y45" s="50"/>
      <c r="Z45" s="50"/>
      <c r="AA45" s="50"/>
      <c r="AB45" s="50"/>
      <c r="AC45" s="50"/>
    </row>
    <row r="46" spans="1:17" ht="13.5" customHeight="1">
      <c r="A46" s="221" t="s">
        <v>14</v>
      </c>
      <c r="B46" s="80" t="s">
        <v>163</v>
      </c>
      <c r="D46" s="80"/>
      <c r="K46" s="342"/>
      <c r="L46" s="340"/>
      <c r="M46" s="342"/>
      <c r="N46" s="340"/>
      <c r="O46" s="342"/>
      <c r="P46" s="340"/>
      <c r="Q46" s="342"/>
    </row>
    <row r="47" spans="23:29" s="62" customFormat="1" ht="9" customHeight="1">
      <c r="W47" s="50"/>
      <c r="X47" s="50"/>
      <c r="Y47" s="50"/>
      <c r="Z47" s="50"/>
      <c r="AA47" s="50"/>
      <c r="AB47" s="50"/>
      <c r="AC47" s="50"/>
    </row>
    <row r="48" spans="1:29" ht="13.5" customHeight="1">
      <c r="A48" s="221" t="s">
        <v>15</v>
      </c>
      <c r="B48" s="80" t="s">
        <v>311</v>
      </c>
      <c r="D48" s="80"/>
      <c r="K48" s="343">
        <f>IF('Data Entry Page'!$H$70&lt;&gt;"",IF('Data Entry Page'!H19&lt;&gt;"",IF(OR(K39&lt;&gt;"",K42&lt;&gt;"",K44&lt;&gt;"",K46&lt;&gt;""),+'Summary Page'!K37-'Summary Page'!K39-'Summary Page'!K42-'Summary Page'!K44+'Summary Page'!K46,""),""),"")</f>
      </c>
      <c r="L48" s="340"/>
      <c r="M48" s="343">
        <f>IF('Data Entry Page'!$H$70&lt;&gt;"",IF('Data Entry Page'!J19&lt;&gt;"",IF(OR(M39&lt;&gt;"",M42&lt;&gt;"",M44&lt;&gt;"",M46&lt;&gt;""),+'Summary Page'!M37-'Summary Page'!M39-'Summary Page'!M42-'Summary Page'!M44+'Summary Page'!M46,""),""),"")</f>
      </c>
      <c r="N48" s="340"/>
      <c r="O48" s="343">
        <f>IF('Data Entry Page'!$H$70&lt;&gt;"",IF('Data Entry Page'!L19&lt;&gt;"",IF(OR(O39&lt;&gt;"",O42&lt;&gt;"",O44&lt;&gt;"",O46&lt;&gt;""),+'Summary Page'!O37-'Summary Page'!O39-'Summary Page'!O42-'Summary Page'!O44+'Summary Page'!O46,""),""),"")</f>
      </c>
      <c r="P48" s="340"/>
      <c r="Q48" s="343">
        <f>IF('Data Entry Page'!$H$70&lt;&gt;"",IF('Data Entry Page'!N19&lt;&gt;"",IF(OR(Q39&lt;&gt;"",Q42&lt;&gt;"",Q44&lt;&gt;"",Q46&lt;&gt;""),+'Summary Page'!Q37-'Summary Page'!Q39-'Summary Page'!Q42-'Summary Page'!Q44+'Summary Page'!Q46,""),""),"")</f>
      </c>
      <c r="W48" s="455"/>
      <c r="X48" s="441"/>
      <c r="Y48" s="441"/>
      <c r="Z48" s="441"/>
      <c r="AA48" s="441"/>
      <c r="AB48" s="441"/>
      <c r="AC48" s="441"/>
    </row>
    <row r="49" spans="23:29" s="62" customFormat="1" ht="9" customHeight="1">
      <c r="W49" s="441"/>
      <c r="X49" s="441"/>
      <c r="Y49" s="441"/>
      <c r="Z49" s="441"/>
      <c r="AA49" s="441"/>
      <c r="AB49" s="441"/>
      <c r="AC49" s="441"/>
    </row>
    <row r="50" spans="1:29" ht="13.5" customHeight="1">
      <c r="A50" s="221" t="s">
        <v>2</v>
      </c>
      <c r="B50" s="80" t="s">
        <v>301</v>
      </c>
      <c r="D50" s="80"/>
      <c r="K50" s="133">
        <f>IF('Data Entry Page'!$L$70&gt;0,+'Form C'!$N$51,"")</f>
      </c>
      <c r="L50" s="336"/>
      <c r="M50" s="133">
        <f>IF('Data Entry Page'!$L$70&gt;0,+'Form C'!$N$51,"")</f>
      </c>
      <c r="N50" s="336"/>
      <c r="O50" s="133">
        <f>IF('Data Entry Page'!$L$70&gt;0,+'Form C'!$N$51,"")</f>
      </c>
      <c r="P50" s="336"/>
      <c r="Q50" s="133">
        <f>IF('Data Entry Page'!$L$70&gt;0,+'Form C'!$N$51,"")</f>
      </c>
      <c r="W50" s="441"/>
      <c r="X50" s="441"/>
      <c r="Y50" s="441"/>
      <c r="Z50" s="441"/>
      <c r="AA50" s="441"/>
      <c r="AB50" s="441"/>
      <c r="AC50" s="441"/>
    </row>
    <row r="51" spans="23:29" s="62" customFormat="1" ht="9" customHeight="1">
      <c r="W51" s="441"/>
      <c r="X51" s="441"/>
      <c r="Y51" s="441"/>
      <c r="Z51" s="441"/>
      <c r="AA51" s="441"/>
      <c r="AB51" s="441"/>
      <c r="AC51" s="441"/>
    </row>
    <row r="52" spans="1:29" ht="13.5" customHeight="1">
      <c r="A52" s="221" t="s">
        <v>16</v>
      </c>
      <c r="B52" s="291" t="s">
        <v>305</v>
      </c>
      <c r="D52" s="80"/>
      <c r="W52" s="441"/>
      <c r="X52" s="441"/>
      <c r="Y52" s="441"/>
      <c r="Z52" s="441"/>
      <c r="AA52" s="441"/>
      <c r="AB52" s="441"/>
      <c r="AC52" s="441"/>
    </row>
    <row r="53" spans="1:29" ht="12.75" customHeight="1">
      <c r="A53" s="70"/>
      <c r="B53" s="191" t="s">
        <v>306</v>
      </c>
      <c r="D53" s="83"/>
      <c r="W53" s="441"/>
      <c r="X53" s="441"/>
      <c r="Y53" s="441"/>
      <c r="Z53" s="441"/>
      <c r="AA53" s="441"/>
      <c r="AB53" s="441"/>
      <c r="AC53" s="441"/>
    </row>
    <row r="54" spans="2:29" s="223" customFormat="1" ht="13.5" customHeight="1">
      <c r="B54" s="292" t="s">
        <v>331</v>
      </c>
      <c r="D54" s="274"/>
      <c r="K54" s="222">
        <f>IF('Data Entry Page'!$F$49&lt;&gt;"",IF(OR('Data Entry Page'!$F$49="No",'Data Entry Page'!$N$52&gt;0),IF(OR('Data Entry Page'!$F$52&gt;0,'Data Entry Page'!$F$54&gt;0),'Form B'!G117),"N/A"),"")</f>
      </c>
      <c r="L54" s="275"/>
      <c r="M54" s="222">
        <f>IF('Data Entry Page'!$F$49&lt;&gt;"",IF(OR('Data Entry Page'!$F$49="No",'Data Entry Page'!$N$52&gt;0),IF(OR('Data Entry Page'!$F$52&gt;0,'Data Entry Page'!$F$54&gt;0),'Form B'!I117),"N/A"),"")</f>
      </c>
      <c r="N54" s="275"/>
      <c r="O54" s="222">
        <f>IF('Data Entry Page'!$F$49&lt;&gt;"",IF(OR('Data Entry Page'!$F$49="No",'Data Entry Page'!$N$52&gt;0),IF(OR('Data Entry Page'!$F$52&gt;0,'Data Entry Page'!$F$54&gt;0),'Form B'!K117),"N/A"),"")</f>
      </c>
      <c r="P54" s="275"/>
      <c r="Q54" s="222">
        <f>IF('Data Entry Page'!$F$49&lt;&gt;"",IF(OR('Data Entry Page'!$F$49="No",'Data Entry Page'!$N$52&gt;0),IF(OR('Data Entry Page'!$F$52&gt;0,'Data Entry Page'!$F$54&gt;0),'Form B'!M117),"N/A"),"")</f>
      </c>
      <c r="S54" s="222">
        <f>IF('Data Entry Page'!$F$49&lt;&gt;"",IF(OR('Data Entry Page'!$F$49="No",'Data Entry Page'!$N$52&gt;0),IF(OR('Data Entry Page'!$F$52&gt;0,'Data Entry Page'!$F$54&gt;0),'Form B'!O117),"N/A"),"")</f>
      </c>
      <c r="W54" s="441"/>
      <c r="X54" s="441"/>
      <c r="Y54" s="441"/>
      <c r="Z54" s="441"/>
      <c r="AA54" s="441"/>
      <c r="AB54" s="441"/>
      <c r="AC54" s="441"/>
    </row>
    <row r="55" spans="23:29" s="62" customFormat="1" ht="15">
      <c r="W55" s="441"/>
      <c r="X55" s="441"/>
      <c r="Y55" s="441"/>
      <c r="Z55" s="441"/>
      <c r="AA55" s="441"/>
      <c r="AB55" s="441"/>
      <c r="AC55" s="441"/>
    </row>
    <row r="56" spans="1:29" s="399" customFormat="1" ht="15" customHeight="1">
      <c r="A56" s="47" t="s">
        <v>399</v>
      </c>
      <c r="B56" s="63"/>
      <c r="C56" s="63"/>
      <c r="D56" s="63"/>
      <c r="E56" s="63"/>
      <c r="F56" s="63"/>
      <c r="G56" s="63"/>
      <c r="H56" s="63"/>
      <c r="I56" s="63"/>
      <c r="J56" s="63"/>
      <c r="K56" s="63"/>
      <c r="L56" s="63"/>
      <c r="M56" s="63"/>
      <c r="N56" s="63"/>
      <c r="O56" s="63"/>
      <c r="P56" s="63"/>
      <c r="Q56" s="63"/>
      <c r="R56" s="63"/>
      <c r="S56" s="63"/>
      <c r="T56" s="402"/>
      <c r="W56" s="441"/>
      <c r="X56" s="441"/>
      <c r="Y56" s="441"/>
      <c r="Z56" s="441"/>
      <c r="AA56" s="441"/>
      <c r="AB56" s="441"/>
      <c r="AC56" s="441"/>
    </row>
    <row r="57" spans="1:29" s="399" customFormat="1" ht="15" customHeight="1">
      <c r="A57" s="442" t="s">
        <v>406</v>
      </c>
      <c r="B57" s="443"/>
      <c r="C57" s="443"/>
      <c r="D57" s="443"/>
      <c r="E57" s="443"/>
      <c r="F57" s="443"/>
      <c r="G57" s="443"/>
      <c r="H57" s="443"/>
      <c r="I57" s="443"/>
      <c r="J57" s="443"/>
      <c r="K57" s="443"/>
      <c r="L57" s="443"/>
      <c r="M57" s="443"/>
      <c r="N57" s="443"/>
      <c r="O57" s="443"/>
      <c r="P57" s="443"/>
      <c r="Q57" s="443"/>
      <c r="R57" s="443"/>
      <c r="S57" s="443"/>
      <c r="W57" s="441"/>
      <c r="X57" s="441"/>
      <c r="Y57" s="441"/>
      <c r="Z57" s="441"/>
      <c r="AA57" s="441"/>
      <c r="AB57" s="441"/>
      <c r="AC57" s="441"/>
    </row>
    <row r="58" spans="1:29" s="399" customFormat="1" ht="15" customHeight="1">
      <c r="A58" s="443"/>
      <c r="B58" s="443"/>
      <c r="C58" s="443"/>
      <c r="D58" s="443"/>
      <c r="E58" s="443"/>
      <c r="F58" s="443"/>
      <c r="G58" s="443"/>
      <c r="H58" s="443"/>
      <c r="I58" s="443"/>
      <c r="J58" s="443"/>
      <c r="K58" s="443"/>
      <c r="L58" s="443"/>
      <c r="M58" s="443"/>
      <c r="N58" s="443"/>
      <c r="O58" s="443"/>
      <c r="P58" s="443"/>
      <c r="Q58" s="443"/>
      <c r="R58" s="443"/>
      <c r="S58" s="443"/>
      <c r="W58" s="441"/>
      <c r="X58" s="441"/>
      <c r="Y58" s="441"/>
      <c r="Z58" s="441"/>
      <c r="AA58" s="441"/>
      <c r="AB58" s="441"/>
      <c r="AC58" s="441"/>
    </row>
    <row r="59" spans="1:29" s="399" customFormat="1" ht="15" customHeight="1">
      <c r="A59" s="443"/>
      <c r="B59" s="443"/>
      <c r="C59" s="443"/>
      <c r="D59" s="443"/>
      <c r="E59" s="443"/>
      <c r="F59" s="443"/>
      <c r="G59" s="443"/>
      <c r="H59" s="443"/>
      <c r="I59" s="443"/>
      <c r="J59" s="443"/>
      <c r="K59" s="443"/>
      <c r="L59" s="443"/>
      <c r="M59" s="443"/>
      <c r="N59" s="443"/>
      <c r="O59" s="443"/>
      <c r="P59" s="443"/>
      <c r="Q59" s="443"/>
      <c r="R59" s="443"/>
      <c r="S59" s="443"/>
      <c r="W59" s="441"/>
      <c r="X59" s="441"/>
      <c r="Y59" s="441"/>
      <c r="Z59" s="441"/>
      <c r="AA59" s="441"/>
      <c r="AB59" s="441"/>
      <c r="AC59" s="441"/>
    </row>
    <row r="60" spans="1:29" s="399" customFormat="1" ht="15" customHeight="1">
      <c r="A60" s="443"/>
      <c r="B60" s="443"/>
      <c r="C60" s="443"/>
      <c r="D60" s="443"/>
      <c r="E60" s="443"/>
      <c r="F60" s="443"/>
      <c r="G60" s="443"/>
      <c r="H60" s="443"/>
      <c r="I60" s="443"/>
      <c r="J60" s="443"/>
      <c r="K60" s="443"/>
      <c r="L60" s="443"/>
      <c r="M60" s="443"/>
      <c r="N60" s="443"/>
      <c r="O60" s="443"/>
      <c r="P60" s="443"/>
      <c r="Q60" s="443"/>
      <c r="R60" s="443"/>
      <c r="S60" s="443"/>
      <c r="W60" s="441"/>
      <c r="X60" s="441"/>
      <c r="Y60" s="441"/>
      <c r="Z60" s="441"/>
      <c r="AA60" s="441"/>
      <c r="AB60" s="441"/>
      <c r="AC60" s="441"/>
    </row>
    <row r="61" spans="1:29" s="399" customFormat="1" ht="15" customHeight="1">
      <c r="A61" s="443"/>
      <c r="B61" s="443"/>
      <c r="C61" s="443"/>
      <c r="D61" s="443"/>
      <c r="E61" s="443"/>
      <c r="F61" s="443"/>
      <c r="G61" s="443"/>
      <c r="H61" s="443"/>
      <c r="I61" s="443"/>
      <c r="J61" s="443"/>
      <c r="K61" s="443"/>
      <c r="L61" s="443"/>
      <c r="M61" s="443"/>
      <c r="N61" s="443"/>
      <c r="O61" s="443"/>
      <c r="P61" s="443"/>
      <c r="Q61" s="443"/>
      <c r="R61" s="443"/>
      <c r="S61" s="443"/>
      <c r="W61" s="441"/>
      <c r="X61" s="441"/>
      <c r="Y61" s="441"/>
      <c r="Z61" s="441"/>
      <c r="AA61" s="441"/>
      <c r="AB61" s="441"/>
      <c r="AC61" s="441"/>
    </row>
    <row r="62" spans="11:29" s="399" customFormat="1" ht="15" customHeight="1">
      <c r="K62" s="400"/>
      <c r="W62" s="441"/>
      <c r="X62" s="441"/>
      <c r="Y62" s="441"/>
      <c r="Z62" s="441"/>
      <c r="AA62" s="441"/>
      <c r="AB62" s="441"/>
      <c r="AC62" s="441"/>
    </row>
    <row r="63" spans="1:29" s="399" customFormat="1" ht="15" customHeight="1">
      <c r="A63" s="442" t="s">
        <v>407</v>
      </c>
      <c r="B63" s="443"/>
      <c r="C63" s="443"/>
      <c r="D63" s="443"/>
      <c r="E63" s="443"/>
      <c r="F63" s="443"/>
      <c r="G63" s="443"/>
      <c r="H63" s="443"/>
      <c r="I63" s="443"/>
      <c r="J63" s="443"/>
      <c r="K63" s="443"/>
      <c r="L63" s="443"/>
      <c r="M63" s="443"/>
      <c r="N63" s="443"/>
      <c r="O63" s="443"/>
      <c r="P63" s="443"/>
      <c r="Q63" s="443"/>
      <c r="R63" s="443"/>
      <c r="S63" s="443"/>
      <c r="W63" s="441"/>
      <c r="X63" s="441"/>
      <c r="Y63" s="441"/>
      <c r="Z63" s="441"/>
      <c r="AA63" s="441"/>
      <c r="AB63" s="441"/>
      <c r="AC63" s="441"/>
    </row>
    <row r="64" spans="1:29" s="399" customFormat="1" ht="15" customHeight="1">
      <c r="A64" s="443"/>
      <c r="B64" s="443"/>
      <c r="C64" s="443"/>
      <c r="D64" s="443"/>
      <c r="E64" s="443"/>
      <c r="F64" s="443"/>
      <c r="G64" s="443"/>
      <c r="H64" s="443"/>
      <c r="I64" s="443"/>
      <c r="J64" s="443"/>
      <c r="K64" s="443"/>
      <c r="L64" s="443"/>
      <c r="M64" s="443"/>
      <c r="N64" s="443"/>
      <c r="O64" s="443"/>
      <c r="P64" s="443"/>
      <c r="Q64" s="443"/>
      <c r="R64" s="443"/>
      <c r="S64" s="443"/>
      <c r="W64" s="441"/>
      <c r="X64" s="441"/>
      <c r="Y64" s="441"/>
      <c r="Z64" s="441"/>
      <c r="AA64" s="441"/>
      <c r="AB64" s="441"/>
      <c r="AC64" s="441"/>
    </row>
    <row r="65" spans="1:29" s="399" customFormat="1" ht="15" customHeight="1">
      <c r="A65" s="443"/>
      <c r="B65" s="443"/>
      <c r="C65" s="443"/>
      <c r="D65" s="443"/>
      <c r="E65" s="443"/>
      <c r="F65" s="443"/>
      <c r="G65" s="443"/>
      <c r="H65" s="443"/>
      <c r="I65" s="443"/>
      <c r="J65" s="443"/>
      <c r="K65" s="443"/>
      <c r="L65" s="443"/>
      <c r="M65" s="443"/>
      <c r="N65" s="443"/>
      <c r="O65" s="443"/>
      <c r="P65" s="443"/>
      <c r="Q65" s="443"/>
      <c r="R65" s="443"/>
      <c r="S65" s="443"/>
      <c r="W65" s="441"/>
      <c r="X65" s="441"/>
      <c r="Y65" s="441"/>
      <c r="Z65" s="441"/>
      <c r="AA65" s="441"/>
      <c r="AB65" s="441"/>
      <c r="AC65" s="441"/>
    </row>
    <row r="66" spans="1:29" s="399" customFormat="1" ht="15" customHeight="1">
      <c r="A66" s="443"/>
      <c r="B66" s="443"/>
      <c r="C66" s="443"/>
      <c r="D66" s="443"/>
      <c r="E66" s="443"/>
      <c r="F66" s="443"/>
      <c r="G66" s="443"/>
      <c r="H66" s="443"/>
      <c r="I66" s="443"/>
      <c r="J66" s="443"/>
      <c r="K66" s="443"/>
      <c r="L66" s="443"/>
      <c r="M66" s="443"/>
      <c r="N66" s="443"/>
      <c r="O66" s="443"/>
      <c r="P66" s="443"/>
      <c r="Q66" s="443"/>
      <c r="R66" s="443"/>
      <c r="S66" s="443"/>
      <c r="W66" s="441"/>
      <c r="X66" s="441"/>
      <c r="Y66" s="441"/>
      <c r="Z66" s="441"/>
      <c r="AA66" s="441"/>
      <c r="AB66" s="441"/>
      <c r="AC66" s="441"/>
    </row>
    <row r="67" spans="1:29" s="399" customFormat="1" ht="15" customHeight="1">
      <c r="A67" s="443"/>
      <c r="B67" s="443"/>
      <c r="C67" s="443"/>
      <c r="D67" s="443"/>
      <c r="E67" s="443"/>
      <c r="F67" s="443"/>
      <c r="G67" s="443"/>
      <c r="H67" s="443"/>
      <c r="I67" s="443"/>
      <c r="J67" s="443"/>
      <c r="K67" s="443"/>
      <c r="L67" s="443"/>
      <c r="M67" s="443"/>
      <c r="N67" s="443"/>
      <c r="O67" s="443"/>
      <c r="P67" s="443"/>
      <c r="Q67" s="443"/>
      <c r="R67" s="443"/>
      <c r="S67" s="443"/>
      <c r="W67" s="441"/>
      <c r="X67" s="441"/>
      <c r="Y67" s="441"/>
      <c r="Z67" s="441"/>
      <c r="AA67" s="441"/>
      <c r="AB67" s="441"/>
      <c r="AC67" s="441"/>
    </row>
    <row r="68" spans="1:29" s="399" customFormat="1" ht="15">
      <c r="A68" s="401"/>
      <c r="B68" s="402"/>
      <c r="C68" s="402"/>
      <c r="D68" s="402"/>
      <c r="E68" s="402"/>
      <c r="F68" s="402"/>
      <c r="G68" s="402"/>
      <c r="H68" s="402"/>
      <c r="I68" s="402"/>
      <c r="J68" s="402"/>
      <c r="K68" s="403"/>
      <c r="L68" s="402"/>
      <c r="M68" s="402"/>
      <c r="W68" s="441"/>
      <c r="X68" s="441"/>
      <c r="Y68" s="441"/>
      <c r="Z68" s="441"/>
      <c r="AA68" s="441"/>
      <c r="AB68" s="441"/>
      <c r="AC68" s="441"/>
    </row>
    <row r="69" spans="1:29" s="62" customFormat="1" ht="15">
      <c r="A69" s="47"/>
      <c r="B69" s="63"/>
      <c r="C69" s="63"/>
      <c r="D69" s="63"/>
      <c r="E69" s="63"/>
      <c r="F69" s="63"/>
      <c r="G69" s="63"/>
      <c r="H69" s="63"/>
      <c r="I69" s="63"/>
      <c r="J69" s="63"/>
      <c r="K69" s="63"/>
      <c r="L69" s="63"/>
      <c r="M69" s="63"/>
      <c r="N69" s="63" t="s">
        <v>19</v>
      </c>
      <c r="W69" s="441"/>
      <c r="X69" s="441"/>
      <c r="Y69" s="441"/>
      <c r="Z69" s="441"/>
      <c r="AA69" s="441"/>
      <c r="AB69" s="441"/>
      <c r="AC69" s="441"/>
    </row>
    <row r="70" spans="1:29" ht="13.5" customHeight="1" hidden="1">
      <c r="A70" s="440" t="s">
        <v>400</v>
      </c>
      <c r="B70" s="441"/>
      <c r="C70" s="441"/>
      <c r="D70" s="441"/>
      <c r="E70" s="441"/>
      <c r="F70" s="441"/>
      <c r="G70" s="441"/>
      <c r="H70" s="441"/>
      <c r="I70" s="441"/>
      <c r="J70" s="441"/>
      <c r="K70" s="441"/>
      <c r="L70" s="441"/>
      <c r="M70" s="441"/>
      <c r="N70" s="441"/>
      <c r="O70" s="62"/>
      <c r="P70" s="62"/>
      <c r="Q70" s="62"/>
      <c r="W70" s="441"/>
      <c r="X70" s="441"/>
      <c r="Y70" s="441"/>
      <c r="Z70" s="441"/>
      <c r="AA70" s="441"/>
      <c r="AB70" s="441"/>
      <c r="AC70" s="441"/>
    </row>
    <row r="71" spans="1:29" ht="13.5" customHeight="1" hidden="1">
      <c r="A71" s="441"/>
      <c r="B71" s="441"/>
      <c r="C71" s="441"/>
      <c r="D71" s="441"/>
      <c r="E71" s="441"/>
      <c r="F71" s="441"/>
      <c r="G71" s="441"/>
      <c r="H71" s="441"/>
      <c r="I71" s="441"/>
      <c r="J71" s="441"/>
      <c r="K71" s="441"/>
      <c r="L71" s="441"/>
      <c r="M71" s="441"/>
      <c r="N71" s="441"/>
      <c r="O71" s="86" t="s">
        <v>105</v>
      </c>
      <c r="W71" s="441"/>
      <c r="X71" s="441"/>
      <c r="Y71" s="441"/>
      <c r="Z71" s="441"/>
      <c r="AA71" s="441"/>
      <c r="AB71" s="441"/>
      <c r="AC71" s="441"/>
    </row>
    <row r="72" spans="1:29" ht="13.5" customHeight="1" hidden="1">
      <c r="A72" s="441"/>
      <c r="B72" s="441"/>
      <c r="C72" s="441"/>
      <c r="D72" s="441"/>
      <c r="E72" s="441"/>
      <c r="F72" s="441"/>
      <c r="G72" s="441"/>
      <c r="H72" s="441"/>
      <c r="I72" s="441"/>
      <c r="J72" s="441"/>
      <c r="K72" s="441"/>
      <c r="L72" s="441"/>
      <c r="M72" s="441"/>
      <c r="N72" s="441"/>
      <c r="O72" s="78"/>
      <c r="P72" s="78"/>
      <c r="Q72" s="78"/>
      <c r="W72" s="441"/>
      <c r="X72" s="441"/>
      <c r="Y72" s="441"/>
      <c r="Z72" s="441"/>
      <c r="AA72" s="441"/>
      <c r="AB72" s="441"/>
      <c r="AC72" s="441"/>
    </row>
    <row r="73" spans="1:29" ht="13.5" customHeight="1" hidden="1">
      <c r="A73" s="441"/>
      <c r="B73" s="441"/>
      <c r="C73" s="441"/>
      <c r="D73" s="441"/>
      <c r="E73" s="441"/>
      <c r="F73" s="441"/>
      <c r="G73" s="441"/>
      <c r="H73" s="441"/>
      <c r="I73" s="441"/>
      <c r="J73" s="441"/>
      <c r="K73" s="441"/>
      <c r="L73" s="441"/>
      <c r="M73" s="441"/>
      <c r="N73" s="441"/>
      <c r="O73" s="78"/>
      <c r="P73" s="78"/>
      <c r="Q73" s="78"/>
      <c r="W73" s="441"/>
      <c r="X73" s="441"/>
      <c r="Y73" s="441"/>
      <c r="Z73" s="441"/>
      <c r="AA73" s="441"/>
      <c r="AB73" s="441"/>
      <c r="AC73" s="441"/>
    </row>
    <row r="74" spans="1:14" ht="1.5" customHeight="1" hidden="1">
      <c r="A74" s="399"/>
      <c r="B74" s="399"/>
      <c r="C74" s="399"/>
      <c r="D74" s="399"/>
      <c r="E74" s="399"/>
      <c r="F74" s="399"/>
      <c r="G74" s="399"/>
      <c r="H74" s="399"/>
      <c r="I74" s="399"/>
      <c r="J74" s="399"/>
      <c r="K74" s="400"/>
      <c r="L74" s="399"/>
      <c r="M74" s="399"/>
      <c r="N74" s="399"/>
    </row>
    <row r="75" spans="1:18" ht="13.5" customHeight="1" hidden="1">
      <c r="A75" s="440" t="s">
        <v>408</v>
      </c>
      <c r="B75" s="441"/>
      <c r="C75" s="441"/>
      <c r="D75" s="441"/>
      <c r="E75" s="441"/>
      <c r="F75" s="441"/>
      <c r="G75" s="441"/>
      <c r="H75" s="441"/>
      <c r="I75" s="441"/>
      <c r="J75" s="441"/>
      <c r="K75" s="441"/>
      <c r="L75" s="441"/>
      <c r="M75" s="441"/>
      <c r="N75" s="441"/>
      <c r="O75" s="303"/>
      <c r="P75" s="303"/>
      <c r="Q75" s="240"/>
      <c r="R75" s="269"/>
    </row>
    <row r="76" spans="1:18" ht="13.5" customHeight="1" hidden="1">
      <c r="A76" s="441"/>
      <c r="B76" s="441"/>
      <c r="C76" s="441"/>
      <c r="D76" s="441"/>
      <c r="E76" s="441"/>
      <c r="F76" s="441"/>
      <c r="G76" s="441"/>
      <c r="H76" s="441"/>
      <c r="I76" s="441"/>
      <c r="J76" s="441"/>
      <c r="K76" s="441"/>
      <c r="L76" s="441"/>
      <c r="M76" s="441"/>
      <c r="N76" s="441"/>
      <c r="O76" s="302"/>
      <c r="P76" s="302"/>
      <c r="Q76" s="302"/>
      <c r="R76" s="62"/>
    </row>
    <row r="77" spans="1:19" ht="13.5" customHeight="1" hidden="1">
      <c r="A77" s="441"/>
      <c r="B77" s="441"/>
      <c r="C77" s="441"/>
      <c r="D77" s="441"/>
      <c r="E77" s="441"/>
      <c r="F77" s="441"/>
      <c r="G77" s="441"/>
      <c r="H77" s="441"/>
      <c r="I77" s="441"/>
      <c r="J77" s="441"/>
      <c r="K77" s="441"/>
      <c r="L77" s="441"/>
      <c r="M77" s="441"/>
      <c r="N77" s="441"/>
      <c r="O77" s="198"/>
      <c r="P77" s="198"/>
      <c r="Q77" s="437"/>
      <c r="R77" s="420"/>
      <c r="S77" s="420"/>
    </row>
    <row r="78" spans="1:17" ht="13.5" customHeight="1" hidden="1">
      <c r="A78" s="441"/>
      <c r="B78" s="441"/>
      <c r="C78" s="441"/>
      <c r="D78" s="441"/>
      <c r="E78" s="441"/>
      <c r="F78" s="441"/>
      <c r="G78" s="441"/>
      <c r="H78" s="441"/>
      <c r="I78" s="441"/>
      <c r="J78" s="441"/>
      <c r="K78" s="441"/>
      <c r="L78" s="441"/>
      <c r="M78" s="441"/>
      <c r="N78" s="441"/>
      <c r="Q78" s="89" t="s">
        <v>127</v>
      </c>
    </row>
    <row r="79" spans="1:19" ht="1.5" customHeight="1" hidden="1">
      <c r="A79" s="401"/>
      <c r="B79" s="402"/>
      <c r="C79" s="402"/>
      <c r="D79" s="402"/>
      <c r="E79" s="402"/>
      <c r="F79" s="402"/>
      <c r="G79" s="402"/>
      <c r="H79" s="402"/>
      <c r="I79" s="402"/>
      <c r="J79" s="402"/>
      <c r="K79" s="403"/>
      <c r="L79" s="402"/>
      <c r="M79" s="402"/>
      <c r="N79" s="399"/>
      <c r="O79" s="67"/>
      <c r="P79" s="67"/>
      <c r="Q79" s="67"/>
      <c r="R79" s="65"/>
      <c r="S79" s="65"/>
    </row>
    <row r="80" spans="1:17" s="62" customFormat="1" ht="13.5" customHeight="1" hidden="1">
      <c r="A80" s="200" t="s">
        <v>229</v>
      </c>
      <c r="B80" s="200"/>
      <c r="C80" s="201"/>
      <c r="D80" s="201"/>
      <c r="E80" s="201"/>
      <c r="F80" s="201"/>
      <c r="G80" s="201"/>
      <c r="H80" s="201"/>
      <c r="I80" s="201"/>
      <c r="J80" s="201"/>
      <c r="K80" s="201"/>
      <c r="L80" s="201"/>
      <c r="M80" s="201"/>
      <c r="N80" s="201"/>
      <c r="O80" s="201"/>
      <c r="P80" s="201"/>
      <c r="Q80" s="201"/>
    </row>
    <row r="81" spans="1:17" s="62" customFormat="1" ht="13.5" customHeight="1" hidden="1">
      <c r="A81" s="202" t="s">
        <v>230</v>
      </c>
      <c r="B81" s="202"/>
      <c r="C81" s="87"/>
      <c r="D81" s="87"/>
      <c r="E81" s="87"/>
      <c r="F81" s="87"/>
      <c r="G81" s="87"/>
      <c r="H81" s="87"/>
      <c r="I81" s="90" t="s">
        <v>231</v>
      </c>
      <c r="J81" s="90"/>
      <c r="K81" s="85"/>
      <c r="M81" s="85"/>
      <c r="O81" s="85"/>
      <c r="Q81" s="85"/>
    </row>
    <row r="82" spans="1:17" s="62" customFormat="1" ht="13.5" customHeight="1" hidden="1">
      <c r="A82" s="438" t="s">
        <v>232</v>
      </c>
      <c r="B82" s="438"/>
      <c r="C82" s="439"/>
      <c r="D82" s="439"/>
      <c r="E82" s="439"/>
      <c r="F82" s="439"/>
      <c r="G82" s="439"/>
      <c r="H82" s="439"/>
      <c r="I82" s="90" t="s">
        <v>233</v>
      </c>
      <c r="J82" s="90"/>
      <c r="K82" s="85"/>
      <c r="M82" s="85"/>
      <c r="O82" s="85"/>
      <c r="Q82" s="85"/>
    </row>
    <row r="83" spans="1:17" s="62" customFormat="1" ht="13.5" customHeight="1" hidden="1">
      <c r="A83" s="439"/>
      <c r="B83" s="439"/>
      <c r="C83" s="439"/>
      <c r="D83" s="439"/>
      <c r="E83" s="439"/>
      <c r="F83" s="439"/>
      <c r="G83" s="439"/>
      <c r="H83" s="439"/>
      <c r="I83" s="70" t="s">
        <v>234</v>
      </c>
      <c r="J83" s="70"/>
      <c r="K83" s="85"/>
      <c r="L83" s="50"/>
      <c r="M83" s="85"/>
      <c r="N83" s="50"/>
      <c r="O83" s="85"/>
      <c r="P83" s="50"/>
      <c r="Q83" s="85"/>
    </row>
    <row r="84" spans="1:8" ht="13.5" customHeight="1" hidden="1">
      <c r="A84" s="439"/>
      <c r="B84" s="439"/>
      <c r="C84" s="439"/>
      <c r="D84" s="439"/>
      <c r="E84" s="439"/>
      <c r="F84" s="439"/>
      <c r="G84" s="439"/>
      <c r="H84" s="439"/>
    </row>
    <row r="85" spans="3:10" s="240" customFormat="1" ht="1.5" customHeight="1" hidden="1">
      <c r="C85" s="241"/>
      <c r="D85" s="241"/>
      <c r="E85" s="241"/>
      <c r="F85" s="241"/>
      <c r="G85" s="241"/>
      <c r="H85" s="241"/>
      <c r="I85" s="241"/>
      <c r="J85" s="241"/>
    </row>
    <row r="86" spans="1:19" ht="13.5" customHeight="1" hidden="1">
      <c r="A86" s="435"/>
      <c r="B86" s="435"/>
      <c r="C86" s="423"/>
      <c r="D86" s="199"/>
      <c r="E86" s="436"/>
      <c r="F86" s="423"/>
      <c r="G86" s="423"/>
      <c r="H86" s="198"/>
      <c r="I86" s="435"/>
      <c r="J86" s="423"/>
      <c r="K86" s="423"/>
      <c r="L86" s="423"/>
      <c r="M86" s="423"/>
      <c r="N86" s="198"/>
      <c r="O86" s="198"/>
      <c r="P86" s="198"/>
      <c r="Q86" s="437"/>
      <c r="R86" s="420"/>
      <c r="S86" s="420"/>
    </row>
    <row r="87" spans="1:17" ht="13.5" customHeight="1" hidden="1">
      <c r="A87" s="79" t="s">
        <v>65</v>
      </c>
      <c r="B87" s="79"/>
      <c r="C87" s="63"/>
      <c r="D87" s="63"/>
      <c r="E87" s="79" t="s">
        <v>315</v>
      </c>
      <c r="F87" s="63"/>
      <c r="G87" s="63"/>
      <c r="H87" s="63"/>
      <c r="I87" s="89" t="s">
        <v>316</v>
      </c>
      <c r="Q87" s="89" t="s">
        <v>127</v>
      </c>
    </row>
    <row r="88" spans="1:18" s="244" customFormat="1" ht="13.5">
      <c r="A88" s="305"/>
      <c r="B88" s="242"/>
      <c r="C88" s="243"/>
      <c r="D88" s="243"/>
      <c r="E88" s="243"/>
      <c r="F88" s="243"/>
      <c r="G88" s="243"/>
      <c r="H88" s="243"/>
      <c r="I88" s="243"/>
      <c r="J88" s="243"/>
      <c r="K88" s="243"/>
      <c r="L88" s="243"/>
      <c r="M88" s="243"/>
      <c r="N88" s="243"/>
      <c r="O88" s="243"/>
      <c r="P88" s="243"/>
      <c r="Q88" s="243"/>
      <c r="R88" s="243"/>
    </row>
    <row r="89" ht="1.5" customHeight="1"/>
    <row r="90" spans="1:18" ht="7.5" customHeight="1">
      <c r="A90" s="47"/>
      <c r="B90" s="47"/>
      <c r="C90" s="63"/>
      <c r="D90" s="63"/>
      <c r="E90" s="63"/>
      <c r="F90" s="63"/>
      <c r="G90" s="63"/>
      <c r="H90" s="63"/>
      <c r="I90" s="63"/>
      <c r="J90" s="63"/>
      <c r="K90" s="63"/>
      <c r="L90" s="63"/>
      <c r="M90" s="63"/>
      <c r="N90" s="63"/>
      <c r="O90" s="63"/>
      <c r="P90" s="63"/>
      <c r="Q90" s="63"/>
      <c r="R90" s="63"/>
    </row>
  </sheetData>
  <sheetProtection password="A999" sheet="1"/>
  <mergeCells count="14">
    <mergeCell ref="A57:S61"/>
    <mergeCell ref="A63:S67"/>
    <mergeCell ref="B33:I33"/>
    <mergeCell ref="A9:S12"/>
    <mergeCell ref="W39:AC44"/>
    <mergeCell ref="W48:AC73"/>
    <mergeCell ref="A70:N73"/>
    <mergeCell ref="A86:C86"/>
    <mergeCell ref="E86:G86"/>
    <mergeCell ref="I86:M86"/>
    <mergeCell ref="Q86:S86"/>
    <mergeCell ref="A82:H84"/>
    <mergeCell ref="Q77:S77"/>
    <mergeCell ref="A75:N78"/>
  </mergeCells>
  <printOptions/>
  <pageMargins left="0" right="0" top="0" bottom="0" header="0.25" footer="0.02"/>
  <pageSetup orientation="portrait" scale="90" r:id="rId3"/>
  <headerFooter>
    <oddFooter>&amp;L&amp;"Times New Roman,Bold"&amp;11(Form Revised 04-2015)&amp;C&amp;"Times New Roman,Bold"&amp;11Informal Tax Rate Calculator File
Revised Prior Year  Tax Rate Summary Page</oddFooter>
  </headerFooter>
  <legacyDrawing r:id="rId2"/>
</worksheet>
</file>

<file path=xl/worksheets/sheet3.xml><?xml version="1.0" encoding="utf-8"?>
<worksheet xmlns="http://schemas.openxmlformats.org/spreadsheetml/2006/main" xmlns:r="http://schemas.openxmlformats.org/officeDocument/2006/relationships">
  <dimension ref="A1:T204"/>
  <sheetViews>
    <sheetView showGridLines="0" zoomScalePageLayoutView="0" workbookViewId="0" topLeftCell="A1">
      <selection activeCell="A1" sqref="A1"/>
    </sheetView>
  </sheetViews>
  <sheetFormatPr defaultColWidth="9.00390625" defaultRowHeight="15.75"/>
  <cols>
    <col min="1" max="2" width="2.625" style="91" customWidth="1"/>
    <col min="3" max="3" width="6.125" style="91" customWidth="1"/>
    <col min="4" max="6" width="10.125" style="50" customWidth="1"/>
    <col min="7" max="7" width="11.00390625" style="50" customWidth="1"/>
    <col min="8" max="8" width="7.75390625" style="94" customWidth="1"/>
    <col min="9" max="9" width="11.625" style="95" customWidth="1"/>
    <col min="10" max="10" width="1.625" style="50" customWidth="1"/>
    <col min="11" max="11" width="11.125" style="50" customWidth="1"/>
    <col min="12" max="12" width="1.625" style="50" customWidth="1"/>
    <col min="13" max="13" width="11.125" style="50" customWidth="1"/>
    <col min="14" max="14" width="1.625" style="50" customWidth="1"/>
    <col min="15" max="15" width="11.125" style="50" customWidth="1"/>
    <col min="16" max="16" width="1.625" style="50" customWidth="1"/>
    <col min="17" max="17" width="11.625" style="50" customWidth="1"/>
    <col min="18" max="19" width="1.625" style="50" customWidth="1"/>
    <col min="20" max="20" width="11.625" style="50" customWidth="1"/>
    <col min="21" max="21" width="1.625" style="50" customWidth="1"/>
    <col min="22" max="16384" width="9.00390625" style="50" customWidth="1"/>
  </cols>
  <sheetData>
    <row r="1" spans="1:20" ht="15">
      <c r="A1" s="408" t="s">
        <v>404</v>
      </c>
      <c r="B1" s="93"/>
      <c r="C1" s="93"/>
      <c r="S1" s="180" t="s">
        <v>270</v>
      </c>
      <c r="T1" s="229">
        <f ca="1">TODAY()</f>
        <v>42195</v>
      </c>
    </row>
    <row r="2" spans="1:15" ht="14.25" customHeight="1">
      <c r="A2" s="52" t="s">
        <v>88</v>
      </c>
      <c r="B2" s="52"/>
      <c r="C2" s="52"/>
      <c r="D2" s="53"/>
      <c r="E2" s="53"/>
      <c r="F2" s="53"/>
      <c r="G2" s="53"/>
      <c r="H2" s="53"/>
      <c r="I2" s="53"/>
      <c r="J2" s="53"/>
      <c r="K2" s="53"/>
      <c r="L2" s="53"/>
      <c r="M2" s="53"/>
      <c r="N2" s="53"/>
      <c r="O2" s="53"/>
    </row>
    <row r="3" spans="1:20" ht="14.25" customHeight="1">
      <c r="A3" s="52" t="s">
        <v>341</v>
      </c>
      <c r="B3" s="52"/>
      <c r="C3" s="52"/>
      <c r="D3" s="53"/>
      <c r="E3" s="53"/>
      <c r="F3" s="53"/>
      <c r="G3" s="53"/>
      <c r="H3" s="53"/>
      <c r="I3" s="53"/>
      <c r="J3" s="53"/>
      <c r="K3" s="53"/>
      <c r="L3" s="53"/>
      <c r="M3" s="53"/>
      <c r="N3" s="53"/>
      <c r="O3" s="53"/>
      <c r="P3" s="227"/>
      <c r="Q3" s="228"/>
      <c r="R3" s="228"/>
      <c r="S3" s="228"/>
      <c r="T3" s="66" t="str">
        <f>+'Data Entry Page'!$S$5</f>
        <v>INFORMAL TAX RATE CALCULATOR FILE</v>
      </c>
    </row>
    <row r="4" spans="1:20" ht="14.25" customHeight="1" thickBot="1">
      <c r="A4" s="54" t="s">
        <v>297</v>
      </c>
      <c r="B4" s="54"/>
      <c r="C4" s="54"/>
      <c r="D4" s="54"/>
      <c r="E4" s="55"/>
      <c r="F4" s="55"/>
      <c r="G4" s="55"/>
      <c r="H4" s="55"/>
      <c r="I4" s="55"/>
      <c r="J4" s="55"/>
      <c r="K4" s="55"/>
      <c r="L4" s="55"/>
      <c r="M4" s="55"/>
      <c r="N4" s="55"/>
      <c r="O4" s="55"/>
      <c r="P4" s="96"/>
      <c r="Q4" s="97"/>
      <c r="R4" s="97"/>
      <c r="S4" s="97"/>
      <c r="T4" s="230">
        <f>-'Data Entry Page'!Q6</f>
        <v>-2014</v>
      </c>
    </row>
    <row r="5" spans="1:20" ht="17.25" customHeight="1" thickTop="1">
      <c r="A5" s="58">
        <f>IF(+'Data Entry Page'!A2&lt;&gt;"",+'Data Entry Page'!A2,"")</f>
      </c>
      <c r="B5" s="58"/>
      <c r="C5" s="58"/>
      <c r="D5" s="98"/>
      <c r="E5" s="98"/>
      <c r="F5" s="98"/>
      <c r="I5" s="61">
        <f>IF(+'Data Entry Page'!H2&lt;&gt;"",+'Data Entry Page'!H2,"")</f>
      </c>
      <c r="J5" s="61" t="s">
        <v>100</v>
      </c>
      <c r="K5" s="61">
        <f>IF(+'Data Entry Page'!J2&lt;&gt;"",+'Data Entry Page'!J2,"")</f>
      </c>
      <c r="L5" s="61" t="s">
        <v>100</v>
      </c>
      <c r="M5" s="61">
        <f>IF(+'Data Entry Page'!L2&lt;&gt;"",+'Data Entry Page'!L2,"")</f>
      </c>
      <c r="O5" s="58">
        <f>IF(+'Data Entry Page'!N2&lt;&gt;"",+'Data Entry Page'!N2,"")</f>
      </c>
      <c r="P5" s="58"/>
      <c r="Q5" s="98"/>
      <c r="T5" s="99"/>
    </row>
    <row r="6" spans="1:20" ht="14.25" customHeight="1">
      <c r="A6" s="100" t="s">
        <v>86</v>
      </c>
      <c r="B6" s="100"/>
      <c r="C6" s="100"/>
      <c r="D6" s="63"/>
      <c r="E6" s="63"/>
      <c r="F6" s="63"/>
      <c r="I6" s="63" t="s">
        <v>87</v>
      </c>
      <c r="J6" s="63"/>
      <c r="K6" s="101"/>
      <c r="L6" s="63"/>
      <c r="M6" s="63"/>
      <c r="O6" s="63" t="s">
        <v>0</v>
      </c>
      <c r="P6" s="63"/>
      <c r="Q6" s="63"/>
      <c r="R6" s="63" t="s">
        <v>19</v>
      </c>
      <c r="S6" s="63"/>
      <c r="T6" s="102"/>
    </row>
    <row r="7" ht="2.25" customHeight="1"/>
    <row r="8" spans="1:20" ht="13.5" customHeight="1">
      <c r="A8" s="103"/>
      <c r="B8" s="103"/>
      <c r="C8" s="103"/>
      <c r="D8" s="65"/>
      <c r="E8" s="65"/>
      <c r="F8" s="65"/>
      <c r="G8" s="65"/>
      <c r="H8" s="104"/>
      <c r="I8" s="105"/>
      <c r="J8" s="65"/>
      <c r="K8" s="65"/>
      <c r="L8" s="65"/>
      <c r="M8" s="65"/>
      <c r="N8" s="65"/>
      <c r="O8" s="65"/>
      <c r="P8" s="65"/>
      <c r="Q8" s="65"/>
      <c r="R8" s="65"/>
      <c r="S8" s="65"/>
      <c r="T8" s="65"/>
    </row>
    <row r="9" spans="1:15" ht="2.25" customHeight="1">
      <c r="A9" s="106"/>
      <c r="B9" s="106"/>
      <c r="C9" s="106"/>
      <c r="D9" s="62"/>
      <c r="E9" s="62"/>
      <c r="F9" s="62"/>
      <c r="G9" s="62"/>
      <c r="H9" s="68"/>
      <c r="I9" s="107"/>
      <c r="J9" s="62"/>
      <c r="K9" s="62"/>
      <c r="L9" s="62"/>
      <c r="M9" s="62"/>
      <c r="N9" s="62"/>
      <c r="O9" s="62"/>
    </row>
    <row r="10" spans="1:20" ht="15">
      <c r="A10" s="456" t="s">
        <v>389</v>
      </c>
      <c r="B10" s="457"/>
      <c r="C10" s="457"/>
      <c r="D10" s="457"/>
      <c r="E10" s="457"/>
      <c r="F10" s="457"/>
      <c r="G10" s="457"/>
      <c r="H10" s="457"/>
      <c r="I10" s="457"/>
      <c r="J10" s="457"/>
      <c r="K10" s="457"/>
      <c r="L10" s="457"/>
      <c r="M10" s="457"/>
      <c r="N10" s="457"/>
      <c r="O10" s="457"/>
      <c r="P10" s="457"/>
      <c r="Q10" s="457"/>
      <c r="R10" s="457"/>
      <c r="S10" s="457"/>
      <c r="T10" s="458"/>
    </row>
    <row r="11" spans="1:20" ht="15">
      <c r="A11" s="459"/>
      <c r="B11" s="460"/>
      <c r="C11" s="460"/>
      <c r="D11" s="460"/>
      <c r="E11" s="460"/>
      <c r="F11" s="460"/>
      <c r="G11" s="460"/>
      <c r="H11" s="460"/>
      <c r="I11" s="460"/>
      <c r="J11" s="460"/>
      <c r="K11" s="460"/>
      <c r="L11" s="460"/>
      <c r="M11" s="460"/>
      <c r="N11" s="460"/>
      <c r="O11" s="460"/>
      <c r="P11" s="460"/>
      <c r="Q11" s="460"/>
      <c r="R11" s="460"/>
      <c r="S11" s="460"/>
      <c r="T11" s="461"/>
    </row>
    <row r="12" spans="1:20" ht="15">
      <c r="A12" s="459"/>
      <c r="B12" s="460"/>
      <c r="C12" s="460"/>
      <c r="D12" s="460"/>
      <c r="E12" s="460"/>
      <c r="F12" s="460"/>
      <c r="G12" s="460"/>
      <c r="H12" s="460"/>
      <c r="I12" s="460"/>
      <c r="J12" s="460"/>
      <c r="K12" s="460"/>
      <c r="L12" s="460"/>
      <c r="M12" s="460"/>
      <c r="N12" s="460"/>
      <c r="O12" s="460"/>
      <c r="P12" s="460"/>
      <c r="Q12" s="460"/>
      <c r="R12" s="460"/>
      <c r="S12" s="460"/>
      <c r="T12" s="461"/>
    </row>
    <row r="13" spans="1:20" ht="15">
      <c r="A13" s="462"/>
      <c r="B13" s="463"/>
      <c r="C13" s="463"/>
      <c r="D13" s="463"/>
      <c r="E13" s="463"/>
      <c r="F13" s="463"/>
      <c r="G13" s="463"/>
      <c r="H13" s="463"/>
      <c r="I13" s="463"/>
      <c r="J13" s="463"/>
      <c r="K13" s="463"/>
      <c r="L13" s="463"/>
      <c r="M13" s="463"/>
      <c r="N13" s="463"/>
      <c r="O13" s="463"/>
      <c r="P13" s="463"/>
      <c r="Q13" s="463"/>
      <c r="R13" s="463"/>
      <c r="S13" s="463"/>
      <c r="T13" s="464"/>
    </row>
    <row r="14" spans="1:20" ht="2.25" customHeight="1">
      <c r="A14" s="258"/>
      <c r="B14" s="258"/>
      <c r="C14" s="258"/>
      <c r="D14" s="258"/>
      <c r="E14" s="258"/>
      <c r="F14" s="258"/>
      <c r="G14" s="258"/>
      <c r="H14" s="258"/>
      <c r="I14" s="258"/>
      <c r="J14" s="258"/>
      <c r="K14" s="258"/>
      <c r="L14" s="258"/>
      <c r="M14" s="258"/>
      <c r="N14" s="258"/>
      <c r="O14" s="258"/>
      <c r="P14" s="258"/>
      <c r="Q14" s="258"/>
      <c r="R14" s="258"/>
      <c r="S14" s="258"/>
      <c r="T14" s="258"/>
    </row>
    <row r="15" spans="1:20" ht="13.5" customHeight="1">
      <c r="A15" s="106" t="s">
        <v>66</v>
      </c>
      <c r="D15" s="62"/>
      <c r="E15" s="62"/>
      <c r="F15" s="62"/>
      <c r="G15" s="62"/>
      <c r="H15" s="68"/>
      <c r="I15" s="108" t="s">
        <v>81</v>
      </c>
      <c r="J15" s="68"/>
      <c r="K15" s="68" t="s">
        <v>82</v>
      </c>
      <c r="L15" s="68"/>
      <c r="M15" s="109" t="s">
        <v>84</v>
      </c>
      <c r="N15" s="68"/>
      <c r="O15" s="68" t="s">
        <v>83</v>
      </c>
      <c r="S15" s="110"/>
      <c r="T15" s="111" t="s">
        <v>164</v>
      </c>
    </row>
    <row r="16" spans="1:20" ht="13.5" customHeight="1">
      <c r="A16" s="106"/>
      <c r="B16" s="106"/>
      <c r="C16" s="106"/>
      <c r="D16" s="62"/>
      <c r="E16" s="62"/>
      <c r="F16" s="62"/>
      <c r="G16" s="62"/>
      <c r="H16" s="68"/>
      <c r="I16" s="112" t="s">
        <v>4</v>
      </c>
      <c r="J16" s="58"/>
      <c r="K16" s="58"/>
      <c r="L16" s="58"/>
      <c r="M16" s="58"/>
      <c r="N16" s="67"/>
      <c r="O16" s="68" t="s">
        <v>7</v>
      </c>
      <c r="S16" s="110"/>
      <c r="T16" s="113" t="s">
        <v>165</v>
      </c>
    </row>
    <row r="17" spans="8:20" ht="14.25" customHeight="1">
      <c r="H17" s="70"/>
      <c r="I17" s="114" t="s">
        <v>3</v>
      </c>
      <c r="K17" s="61" t="s">
        <v>5</v>
      </c>
      <c r="M17" s="61" t="s">
        <v>6</v>
      </c>
      <c r="O17" s="69" t="s">
        <v>8</v>
      </c>
      <c r="Q17" s="69" t="s">
        <v>44</v>
      </c>
      <c r="S17" s="110"/>
      <c r="T17" s="115" t="s">
        <v>166</v>
      </c>
    </row>
    <row r="18" spans="9:20" ht="2.25" customHeight="1">
      <c r="I18" s="108"/>
      <c r="J18" s="67"/>
      <c r="K18" s="68"/>
      <c r="L18" s="67"/>
      <c r="M18" s="68"/>
      <c r="N18" s="67"/>
      <c r="O18" s="116"/>
      <c r="S18" s="110"/>
      <c r="T18" s="62"/>
    </row>
    <row r="19" spans="1:20" ht="13.5" customHeight="1">
      <c r="A19" s="117" t="s">
        <v>20</v>
      </c>
      <c r="B19" s="117" t="s">
        <v>106</v>
      </c>
      <c r="C19" s="255">
        <f>-'Data Entry Page'!Q6+0</f>
        <v>-2014</v>
      </c>
      <c r="D19" s="71" t="s">
        <v>248</v>
      </c>
      <c r="E19" s="72"/>
      <c r="F19" s="72"/>
      <c r="G19" s="72"/>
      <c r="H19" s="118"/>
      <c r="I19" s="119"/>
      <c r="J19" s="72"/>
      <c r="K19" s="72"/>
      <c r="L19" s="72"/>
      <c r="M19" s="72"/>
      <c r="N19" s="72"/>
      <c r="O19" s="72"/>
      <c r="S19" s="110"/>
      <c r="T19" s="62"/>
    </row>
    <row r="20" spans="3:20" ht="13.5" customHeight="1">
      <c r="C20" s="466" t="s">
        <v>167</v>
      </c>
      <c r="D20" s="441"/>
      <c r="E20" s="441"/>
      <c r="F20" s="441"/>
      <c r="G20" s="441"/>
      <c r="I20" s="72"/>
      <c r="J20" s="72"/>
      <c r="K20" s="72"/>
      <c r="L20" s="72"/>
      <c r="M20" s="72"/>
      <c r="N20" s="72"/>
      <c r="O20" s="72"/>
      <c r="S20" s="110"/>
      <c r="T20" s="62"/>
    </row>
    <row r="21" spans="3:20" ht="13.5" customHeight="1">
      <c r="C21" s="441"/>
      <c r="D21" s="441"/>
      <c r="E21" s="441"/>
      <c r="F21" s="441"/>
      <c r="G21" s="441"/>
      <c r="I21" s="72"/>
      <c r="J21" s="72"/>
      <c r="K21" s="72"/>
      <c r="L21" s="72"/>
      <c r="M21" s="72"/>
      <c r="N21" s="72"/>
      <c r="O21" s="72"/>
      <c r="S21" s="110"/>
      <c r="T21" s="62"/>
    </row>
    <row r="22" spans="3:20" ht="13.5" customHeight="1">
      <c r="C22" s="120" t="s">
        <v>110</v>
      </c>
      <c r="E22" s="81"/>
      <c r="F22" s="81"/>
      <c r="G22" s="81"/>
      <c r="I22" s="48">
        <f>IF('Data Entry Page'!$H$29+'Data Entry Page'!$J$29+'Data Entry Page'!$L$29+'Data Entry Page'!$N$29&gt;0,IF('Data Entry Page'!H$29&gt;0,'Data Entry Page'!H$29,0),"")</f>
      </c>
      <c r="J22" s="121"/>
      <c r="K22" s="48">
        <f>IF('Data Entry Page'!$H$29+'Data Entry Page'!$J$29+'Data Entry Page'!$L$29+'Data Entry Page'!$N$29&gt;0,IF('Data Entry Page'!J$29&gt;0,'Data Entry Page'!J$29,0),"")</f>
      </c>
      <c r="L22" s="121"/>
      <c r="M22" s="48">
        <f>IF('Data Entry Page'!$H$29+'Data Entry Page'!$J$29+'Data Entry Page'!$L$29+'Data Entry Page'!$N$29&gt;0,IF('Data Entry Page'!L$29&gt;0,'Data Entry Page'!L$29,0),"")</f>
      </c>
      <c r="N22" s="121"/>
      <c r="O22" s="48">
        <f>IF('Data Entry Page'!$H$29+'Data Entry Page'!$J$29+'Data Entry Page'!$L$29+'Data Entry Page'!$N$29&gt;0,IF('Data Entry Page'!N$29&gt;0,'Data Entry Page'!N$29,0),"")</f>
      </c>
      <c r="P22" s="121"/>
      <c r="Q22" s="48">
        <f>IF('Data Entry Page'!$H$29+'Data Entry Page'!$J$29+'Data Entry Page'!$L$29+'Data Entry Page'!$N$29&gt;0,+'Data Entry Page'!$H$29+'Data Entry Page'!$J$29+'Data Entry Page'!$L$29+'Data Entry Page'!$N$29,"")</f>
      </c>
      <c r="R22" s="121"/>
      <c r="S22" s="122"/>
      <c r="T22" s="48">
        <f>IF('Data Entry Page'!$H$29+'Data Entry Page'!$J$29+'Data Entry Page'!$L$29+'Data Entry Page'!$N$29&gt;0,+'Data Entry Page'!$H$29+'Data Entry Page'!$J$29+'Data Entry Page'!$L$29+'Data Entry Page'!$N$29,"")</f>
      </c>
    </row>
    <row r="23" spans="4:20" ht="2.25" customHeight="1">
      <c r="D23" s="78"/>
      <c r="E23" s="78"/>
      <c r="F23" s="78"/>
      <c r="G23" s="78"/>
      <c r="I23" s="121"/>
      <c r="J23" s="121"/>
      <c r="K23" s="121"/>
      <c r="L23" s="121"/>
      <c r="M23" s="121"/>
      <c r="N23" s="121"/>
      <c r="O23" s="121"/>
      <c r="P23" s="121"/>
      <c r="Q23" s="121"/>
      <c r="R23" s="121"/>
      <c r="S23" s="122"/>
      <c r="T23" s="123"/>
    </row>
    <row r="24" spans="1:20" ht="13.5" customHeight="1">
      <c r="A24" s="117" t="s">
        <v>21</v>
      </c>
      <c r="B24" s="117" t="s">
        <v>106</v>
      </c>
      <c r="C24" s="80" t="s">
        <v>107</v>
      </c>
      <c r="I24" s="121"/>
      <c r="J24" s="121"/>
      <c r="K24" s="121"/>
      <c r="L24" s="121"/>
      <c r="M24" s="121"/>
      <c r="N24" s="121"/>
      <c r="O24" s="121"/>
      <c r="P24" s="121"/>
      <c r="Q24" s="121"/>
      <c r="R24" s="121"/>
      <c r="S24" s="122"/>
      <c r="T24" s="123"/>
    </row>
    <row r="25" spans="3:20" ht="13.5" customHeight="1">
      <c r="C25" s="81" t="s">
        <v>168</v>
      </c>
      <c r="E25" s="81"/>
      <c r="F25" s="81"/>
      <c r="G25" s="81"/>
      <c r="H25" s="81"/>
      <c r="I25" s="121"/>
      <c r="J25" s="121"/>
      <c r="K25" s="121"/>
      <c r="L25" s="121"/>
      <c r="M25" s="121"/>
      <c r="N25" s="121"/>
      <c r="O25" s="121"/>
      <c r="P25" s="121"/>
      <c r="Q25" s="121"/>
      <c r="R25" s="121"/>
      <c r="S25" s="122"/>
      <c r="T25" s="123"/>
    </row>
    <row r="26" spans="3:20" ht="13.5" customHeight="1">
      <c r="C26" s="81" t="s">
        <v>149</v>
      </c>
      <c r="E26" s="78"/>
      <c r="F26" s="78"/>
      <c r="G26" s="78"/>
      <c r="I26" s="48">
        <f>IF(OR('Data Entry Page'!H31&lt;&gt;"",'Form A'!$Q$22&lt;&gt;""),IF('Data Entry Page'!H31&gt;0,'Data Entry Page'!H31,0),"")</f>
      </c>
      <c r="J26" s="121"/>
      <c r="K26" s="48">
        <f>IF(OR('Data Entry Page'!J31&lt;&gt;"",'Form A'!$Q$22&lt;&gt;""),IF('Data Entry Page'!J31&gt;0,'Data Entry Page'!J31,0),"")</f>
      </c>
      <c r="L26" s="121"/>
      <c r="M26" s="48">
        <f>IF(OR('Data Entry Page'!L31&lt;&gt;"",'Form A'!$Q$22&lt;&gt;""),IF('Data Entry Page'!L31&gt;0,'Data Entry Page'!L31,0),"")</f>
      </c>
      <c r="N26" s="121"/>
      <c r="O26" s="48">
        <f>IF(OR(O22&lt;&gt;"",O44&lt;&gt;""),IF((+O22-O29-O44+O47+O51)&lt;0,0,+O22-O29-O44+O47+O51),"")</f>
      </c>
      <c r="P26" s="121"/>
      <c r="Q26" s="121"/>
      <c r="R26" s="121"/>
      <c r="S26" s="122"/>
      <c r="T26" s="48">
        <f>IF(OR(I26&lt;&gt;"",K26&lt;&gt;"",M26&lt;&gt;"",O26&lt;&gt;""),+I26+K26+M26+O26,"")</f>
      </c>
    </row>
    <row r="27" spans="4:20" ht="2.25" customHeight="1">
      <c r="D27" s="78"/>
      <c r="E27" s="78"/>
      <c r="F27" s="78"/>
      <c r="G27" s="78"/>
      <c r="I27" s="121"/>
      <c r="J27" s="121"/>
      <c r="K27" s="121"/>
      <c r="L27" s="121"/>
      <c r="M27" s="121"/>
      <c r="N27" s="121"/>
      <c r="O27" s="121"/>
      <c r="P27" s="121"/>
      <c r="Q27" s="121"/>
      <c r="R27" s="121"/>
      <c r="S27" s="122"/>
      <c r="T27" s="123"/>
    </row>
    <row r="28" spans="1:20" ht="13.5" customHeight="1">
      <c r="A28" s="117" t="s">
        <v>22</v>
      </c>
      <c r="B28" s="117" t="s">
        <v>106</v>
      </c>
      <c r="C28" s="80" t="s">
        <v>108</v>
      </c>
      <c r="I28" s="121"/>
      <c r="J28" s="121"/>
      <c r="K28" s="121"/>
      <c r="L28" s="121"/>
      <c r="M28" s="121"/>
      <c r="N28" s="121"/>
      <c r="O28" s="121"/>
      <c r="P28" s="121"/>
      <c r="Q28" s="121"/>
      <c r="R28" s="121"/>
      <c r="S28" s="122"/>
      <c r="T28" s="123"/>
    </row>
    <row r="29" spans="3:20" ht="13.5" customHeight="1">
      <c r="C29" s="81" t="s">
        <v>169</v>
      </c>
      <c r="E29" s="72"/>
      <c r="F29" s="72"/>
      <c r="G29" s="72"/>
      <c r="I29" s="48">
        <f>IF(OR('Data Entry Page'!H33&lt;&gt;"",'Form A'!$Q$22&lt;&gt;""),IF('Data Entry Page'!H33&gt;0,'Data Entry Page'!H33,0),"")</f>
      </c>
      <c r="J29" s="121"/>
      <c r="K29" s="48">
        <f>IF(OR('Data Entry Page'!J33&lt;&gt;"",'Form A'!$Q$22&lt;&gt;""),IF('Data Entry Page'!J33&gt;0,'Data Entry Page'!J33,0),"")</f>
      </c>
      <c r="L29" s="121"/>
      <c r="M29" s="48">
        <f>IF(OR('Data Entry Page'!L33&lt;&gt;"",'Form A'!$Q$22&lt;&gt;""),IF('Data Entry Page'!L33&gt;0,'Data Entry Page'!L33,0),"")</f>
      </c>
      <c r="N29" s="121"/>
      <c r="O29" s="48">
        <f>IF(OR('Data Entry Page'!N33&lt;&gt;"",'Form A'!$Q$22&lt;&gt;""),IF('Data Entry Page'!N33&gt;0,'Data Entry Page'!N33,0),"")</f>
      </c>
      <c r="P29" s="121"/>
      <c r="Q29" s="121"/>
      <c r="R29" s="121"/>
      <c r="S29" s="122"/>
      <c r="T29" s="48">
        <f>IF(OR(I29&lt;&gt;"",K29&lt;&gt;"",M29&lt;&gt;"",O29&lt;&gt;""),+I29+K29+M29+O29,"")</f>
      </c>
    </row>
    <row r="30" spans="4:20" ht="2.25" customHeight="1">
      <c r="D30" s="78"/>
      <c r="E30" s="78"/>
      <c r="F30" s="78"/>
      <c r="G30" s="78"/>
      <c r="I30" s="121"/>
      <c r="J30" s="121"/>
      <c r="K30" s="121"/>
      <c r="L30" s="121"/>
      <c r="M30" s="121"/>
      <c r="N30" s="121"/>
      <c r="O30" s="121"/>
      <c r="P30" s="121"/>
      <c r="Q30" s="121"/>
      <c r="R30" s="121"/>
      <c r="S30" s="122"/>
      <c r="T30" s="123"/>
    </row>
    <row r="31" spans="1:20" ht="13.5" customHeight="1">
      <c r="A31" s="117" t="s">
        <v>23</v>
      </c>
      <c r="B31" s="117" t="s">
        <v>106</v>
      </c>
      <c r="C31" s="467" t="s">
        <v>170</v>
      </c>
      <c r="D31" s="441"/>
      <c r="E31" s="441"/>
      <c r="F31" s="441"/>
      <c r="G31" s="441"/>
      <c r="I31" s="121"/>
      <c r="J31" s="121"/>
      <c r="K31" s="121"/>
      <c r="L31" s="121"/>
      <c r="M31" s="121"/>
      <c r="N31" s="121"/>
      <c r="O31" s="121"/>
      <c r="P31" s="121"/>
      <c r="Q31" s="121"/>
      <c r="R31" s="121"/>
      <c r="S31" s="122"/>
      <c r="T31" s="123"/>
    </row>
    <row r="32" spans="3:20" ht="15.75" customHeight="1">
      <c r="C32" s="441"/>
      <c r="D32" s="441"/>
      <c r="E32" s="441"/>
      <c r="F32" s="441"/>
      <c r="G32" s="441"/>
      <c r="I32" s="121"/>
      <c r="J32" s="121"/>
      <c r="K32" s="121"/>
      <c r="L32" s="121"/>
      <c r="M32" s="121"/>
      <c r="N32" s="121"/>
      <c r="O32" s="121"/>
      <c r="P32" s="121"/>
      <c r="Q32" s="121"/>
      <c r="R32" s="121"/>
      <c r="S32" s="122"/>
      <c r="T32" s="123"/>
    </row>
    <row r="33" spans="3:20" ht="13.5" customHeight="1">
      <c r="C33" s="441"/>
      <c r="D33" s="441"/>
      <c r="E33" s="441"/>
      <c r="F33" s="441"/>
      <c r="G33" s="441"/>
      <c r="I33" s="48">
        <f>IF(OR('Data Entry Page'!H35&lt;&gt;"",$Q$22&lt;&gt;""),IF('Data Entry Page'!H35&gt;0,'Data Entry Page'!H35,0),"")</f>
      </c>
      <c r="J33" s="121"/>
      <c r="K33" s="48">
        <f>IF(OR('Data Entry Page'!J35&lt;&gt;"",$Q$22&lt;&gt;""),IF('Data Entry Page'!J35&gt;0,'Data Entry Page'!J35,0),"")</f>
      </c>
      <c r="L33" s="121"/>
      <c r="M33" s="48">
        <f>IF(OR('Data Entry Page'!L35&lt;&gt;"",$Q$22&lt;&gt;""),IF('Data Entry Page'!L35&gt;0,'Data Entry Page'!L35,0),"")</f>
      </c>
      <c r="N33" s="121"/>
      <c r="O33" s="121"/>
      <c r="P33" s="121"/>
      <c r="Q33" s="121"/>
      <c r="R33" s="121"/>
      <c r="S33" s="122"/>
      <c r="T33" s="123"/>
    </row>
    <row r="34" spans="4:20" ht="2.25" customHeight="1">
      <c r="D34" s="78"/>
      <c r="E34" s="78"/>
      <c r="F34" s="78"/>
      <c r="G34" s="78"/>
      <c r="I34" s="121"/>
      <c r="J34" s="121"/>
      <c r="K34" s="121"/>
      <c r="L34" s="121"/>
      <c r="M34" s="121"/>
      <c r="N34" s="121"/>
      <c r="O34" s="121"/>
      <c r="P34" s="121"/>
      <c r="Q34" s="121"/>
      <c r="R34" s="121"/>
      <c r="S34" s="122"/>
      <c r="T34" s="123"/>
    </row>
    <row r="35" spans="1:20" ht="13.5" customHeight="1">
      <c r="A35" s="117" t="s">
        <v>25</v>
      </c>
      <c r="B35" s="117"/>
      <c r="C35" s="80" t="s">
        <v>24</v>
      </c>
      <c r="I35" s="121"/>
      <c r="J35" s="121"/>
      <c r="K35" s="121"/>
      <c r="L35" s="121"/>
      <c r="M35" s="121"/>
      <c r="N35" s="121"/>
      <c r="O35" s="121"/>
      <c r="P35" s="121"/>
      <c r="Q35" s="121"/>
      <c r="R35" s="121"/>
      <c r="S35" s="122"/>
      <c r="T35" s="123"/>
    </row>
    <row r="36" spans="3:20" ht="13.5" customHeight="1">
      <c r="C36" s="82" t="s">
        <v>99</v>
      </c>
      <c r="I36" s="48">
        <f>IF(OR(I22&lt;&gt;"",I26&lt;&gt;"",I29&lt;&gt;"",I33&lt;&gt;""),+I22-I26-I29-I33,"")</f>
      </c>
      <c r="J36" s="121"/>
      <c r="K36" s="48">
        <f>IF(OR(K22&lt;&gt;"",K26&lt;&gt;"",K29&lt;&gt;"",K33&lt;&gt;""),+K22-K26-K29-K33,"")</f>
      </c>
      <c r="L36" s="121"/>
      <c r="M36" s="48">
        <f>IF(OR(M22&lt;&gt;"",M26&lt;&gt;"",M29&lt;&gt;"",M33&lt;&gt;""),+M22-M26-M29-M33,"")</f>
      </c>
      <c r="N36" s="121"/>
      <c r="O36" s="48">
        <f>IF(OR(O22&lt;&gt;"",O26&lt;&gt;"",O29&lt;&gt;""),+O22-O26-O29,"")</f>
      </c>
      <c r="P36" s="121"/>
      <c r="Q36" s="48">
        <f>IF(OR(I36&lt;&gt;"",K36&lt;&gt;"",M36&lt;&gt;"",O36&lt;&gt;""),+I36+K36+M36+O36,"")</f>
      </c>
      <c r="R36" s="121"/>
      <c r="S36" s="122"/>
      <c r="T36" s="48">
        <f>IF(OR(T22&lt;&gt;"",T26&lt;&gt;"",T29&lt;&gt;""),+T22-T26-T29,"")</f>
      </c>
    </row>
    <row r="37" spans="4:20" ht="2.25" customHeight="1">
      <c r="D37" s="78"/>
      <c r="E37" s="78"/>
      <c r="F37" s="78"/>
      <c r="G37" s="78"/>
      <c r="I37" s="121"/>
      <c r="J37" s="121"/>
      <c r="K37" s="121"/>
      <c r="L37" s="121"/>
      <c r="M37" s="121"/>
      <c r="N37" s="121"/>
      <c r="O37" s="121"/>
      <c r="P37" s="121"/>
      <c r="Q37" s="121"/>
      <c r="R37" s="121"/>
      <c r="S37" s="122"/>
      <c r="T37" s="123"/>
    </row>
    <row r="38" spans="1:20" ht="13.5" customHeight="1">
      <c r="A38" s="117" t="s">
        <v>26</v>
      </c>
      <c r="B38" s="117" t="s">
        <v>106</v>
      </c>
      <c r="C38" s="255">
        <f>-'Data Entry Page'!Q6+1</f>
        <v>-2013</v>
      </c>
      <c r="D38" s="80" t="s">
        <v>252</v>
      </c>
      <c r="J38" s="72"/>
      <c r="K38" s="72"/>
      <c r="L38" s="72"/>
      <c r="M38" s="72"/>
      <c r="N38" s="72"/>
      <c r="O38" s="72"/>
      <c r="P38" s="72"/>
      <c r="Q38" s="72"/>
      <c r="R38" s="121"/>
      <c r="S38" s="122"/>
      <c r="T38" s="123"/>
    </row>
    <row r="39" spans="1:20" ht="13.5" customHeight="1">
      <c r="A39" s="117"/>
      <c r="B39" s="117"/>
      <c r="C39" s="466" t="s">
        <v>380</v>
      </c>
      <c r="D39" s="441"/>
      <c r="E39" s="441"/>
      <c r="F39" s="441"/>
      <c r="G39" s="441"/>
      <c r="H39" s="441"/>
      <c r="I39" s="441"/>
      <c r="J39" s="72"/>
      <c r="K39" s="72"/>
      <c r="L39" s="72"/>
      <c r="M39" s="72"/>
      <c r="N39" s="72"/>
      <c r="O39" s="72"/>
      <c r="P39" s="72"/>
      <c r="Q39" s="72"/>
      <c r="R39" s="121"/>
      <c r="S39" s="122"/>
      <c r="T39" s="123"/>
    </row>
    <row r="40" spans="1:19" ht="13.5" customHeight="1">
      <c r="A40" s="117"/>
      <c r="B40" s="117"/>
      <c r="C40" s="441"/>
      <c r="D40" s="441"/>
      <c r="E40" s="441"/>
      <c r="F40" s="441"/>
      <c r="G40" s="441"/>
      <c r="H40" s="441"/>
      <c r="I40" s="441"/>
      <c r="R40" s="121"/>
      <c r="S40" s="122"/>
    </row>
    <row r="41" spans="3:20" ht="2.25" customHeight="1">
      <c r="C41" s="250"/>
      <c r="D41" s="78"/>
      <c r="E41" s="78"/>
      <c r="F41" s="78"/>
      <c r="G41" s="78"/>
      <c r="I41" s="121"/>
      <c r="J41" s="121"/>
      <c r="K41" s="121"/>
      <c r="L41" s="121"/>
      <c r="M41" s="121"/>
      <c r="N41" s="121"/>
      <c r="O41" s="121"/>
      <c r="P41" s="121"/>
      <c r="Q41" s="121"/>
      <c r="R41" s="124"/>
      <c r="S41" s="123"/>
      <c r="T41" s="123"/>
    </row>
    <row r="42" spans="1:20" ht="13.5" customHeight="1">
      <c r="A42" s="117"/>
      <c r="B42" s="117"/>
      <c r="C42" s="120" t="s">
        <v>381</v>
      </c>
      <c r="E42" s="81"/>
      <c r="F42" s="81"/>
      <c r="G42" s="81"/>
      <c r="I42" s="125"/>
      <c r="J42" s="121"/>
      <c r="K42" s="125"/>
      <c r="L42" s="121"/>
      <c r="M42" s="125"/>
      <c r="N42" s="121"/>
      <c r="O42" s="125"/>
      <c r="P42" s="121"/>
      <c r="Q42" s="121"/>
      <c r="R42" s="121"/>
      <c r="S42" s="122"/>
      <c r="T42" s="125"/>
    </row>
    <row r="43" spans="1:20" ht="13.5" customHeight="1">
      <c r="A43" s="117"/>
      <c r="B43" s="117"/>
      <c r="C43" s="81" t="s">
        <v>385</v>
      </c>
      <c r="E43" s="81"/>
      <c r="F43" s="81"/>
      <c r="G43" s="81"/>
      <c r="I43" s="125"/>
      <c r="J43" s="121"/>
      <c r="K43" s="125"/>
      <c r="L43" s="121"/>
      <c r="M43" s="125"/>
      <c r="N43" s="121"/>
      <c r="O43" s="125"/>
      <c r="P43" s="121"/>
      <c r="Q43" s="121"/>
      <c r="R43" s="121"/>
      <c r="S43" s="122"/>
      <c r="T43" s="125"/>
    </row>
    <row r="44" spans="1:20" ht="13.5" customHeight="1">
      <c r="A44" s="117"/>
      <c r="B44" s="117"/>
      <c r="C44" s="81" t="s">
        <v>384</v>
      </c>
      <c r="E44" s="81"/>
      <c r="F44" s="81"/>
      <c r="G44" s="81"/>
      <c r="I44" s="48">
        <f>IF('Data Entry Page'!$H$38+'Data Entry Page'!$J$38+'Data Entry Page'!$L$38+'Data Entry Page'!$N$38&gt;0,IF('Data Entry Page'!H38&gt;0,'Data Entry Page'!H38,0),"")</f>
      </c>
      <c r="J44" s="121"/>
      <c r="K44" s="48">
        <f>IF('Data Entry Page'!$H$38+'Data Entry Page'!$J$38+'Data Entry Page'!$L$38+'Data Entry Page'!$N$38&gt;0,IF('Data Entry Page'!J38&gt;0,'Data Entry Page'!J38,0),"")</f>
      </c>
      <c r="L44" s="121"/>
      <c r="M44" s="48">
        <f>IF('Data Entry Page'!$H$38+'Data Entry Page'!$J$38+'Data Entry Page'!$L$38+'Data Entry Page'!$N$38&gt;0,IF('Data Entry Page'!L38&gt;0,'Data Entry Page'!L38,0),"")</f>
      </c>
      <c r="N44" s="121"/>
      <c r="O44" s="48">
        <f>IF('Data Entry Page'!$H$38+'Data Entry Page'!$J$38+'Data Entry Page'!$L$38+'Data Entry Page'!$N$38&gt;0,IF('Data Entry Page'!N38&gt;0,'Data Entry Page'!N38,0),"")</f>
      </c>
      <c r="P44" s="121"/>
      <c r="Q44" s="121"/>
      <c r="R44" s="121"/>
      <c r="S44" s="122"/>
      <c r="T44" s="48">
        <f>IF('Data Entry Page'!$H$38+'Data Entry Page'!$J$38+'Data Entry Page'!$L$38+'Data Entry Page'!$N$38&gt;0,'Data Entry Page'!H38+'Data Entry Page'!J38+'Data Entry Page'!L38+'Data Entry Page'!N38,"")</f>
      </c>
    </row>
    <row r="45" spans="4:20" ht="2.25" customHeight="1">
      <c r="D45" s="78"/>
      <c r="E45" s="78"/>
      <c r="F45" s="78"/>
      <c r="G45" s="78"/>
      <c r="I45" s="121"/>
      <c r="J45" s="121"/>
      <c r="K45" s="121"/>
      <c r="L45" s="121"/>
      <c r="M45" s="121"/>
      <c r="N45" s="121"/>
      <c r="O45" s="121"/>
      <c r="P45" s="121"/>
      <c r="Q45" s="121"/>
      <c r="R45" s="121"/>
      <c r="S45" s="122"/>
      <c r="T45" s="123"/>
    </row>
    <row r="46" spans="1:20" ht="13.5" customHeight="1">
      <c r="A46" s="117" t="s">
        <v>27</v>
      </c>
      <c r="B46" s="117" t="s">
        <v>106</v>
      </c>
      <c r="C46" s="80" t="s">
        <v>109</v>
      </c>
      <c r="I46" s="121"/>
      <c r="J46" s="121"/>
      <c r="K46" s="121"/>
      <c r="L46" s="121"/>
      <c r="M46" s="121"/>
      <c r="N46" s="121"/>
      <c r="O46" s="121"/>
      <c r="P46" s="121"/>
      <c r="Q46" s="121"/>
      <c r="R46" s="121"/>
      <c r="S46" s="122"/>
      <c r="T46" s="123"/>
    </row>
    <row r="47" spans="3:20" ht="13.5" customHeight="1">
      <c r="C47" s="81" t="s">
        <v>169</v>
      </c>
      <c r="E47" s="81"/>
      <c r="F47" s="81"/>
      <c r="G47" s="81"/>
      <c r="I47" s="48">
        <f>IF(OR('Data Entry Page'!H40&lt;&gt;"",'Form A'!$T$44&lt;&gt;""),IF('Data Entry Page'!H40&gt;0,'Data Entry Page'!H40,0),"")</f>
      </c>
      <c r="J47" s="121"/>
      <c r="K47" s="48">
        <f>IF(OR('Data Entry Page'!J40&lt;&gt;"",'Form A'!$T$44&lt;&gt;""),IF('Data Entry Page'!J40&gt;0,'Data Entry Page'!J40,0),"")</f>
      </c>
      <c r="L47" s="121"/>
      <c r="M47" s="48">
        <f>IF(OR('Data Entry Page'!L40&lt;&gt;"",'Form A'!$T$44&lt;&gt;""),IF('Data Entry Page'!L40&gt;0,'Data Entry Page'!L40,0),"")</f>
      </c>
      <c r="N47" s="121"/>
      <c r="O47" s="48">
        <f>IF(OR('Data Entry Page'!N40&lt;&gt;"",'Form A'!$T$44&lt;&gt;""),IF('Data Entry Page'!N40&gt;0,'Data Entry Page'!N40,0),"")</f>
      </c>
      <c r="P47" s="121"/>
      <c r="Q47" s="121"/>
      <c r="R47" s="121"/>
      <c r="S47" s="122"/>
      <c r="T47" s="48">
        <f>IF(OR(I47&lt;&gt;"",K47&lt;&gt;"",M47&lt;&gt;"",O47&lt;&gt;""),+I47+K47+M47+O47,"")</f>
      </c>
    </row>
    <row r="48" spans="3:20" ht="2.25" customHeight="1">
      <c r="C48" s="78"/>
      <c r="E48" s="78"/>
      <c r="F48" s="78"/>
      <c r="G48" s="78"/>
      <c r="I48" s="121"/>
      <c r="J48" s="121"/>
      <c r="K48" s="121"/>
      <c r="L48" s="121"/>
      <c r="M48" s="121"/>
      <c r="N48" s="121"/>
      <c r="O48" s="121"/>
      <c r="P48" s="121"/>
      <c r="Q48" s="121"/>
      <c r="R48" s="121"/>
      <c r="S48" s="122"/>
      <c r="T48" s="123"/>
    </row>
    <row r="49" spans="1:20" ht="13.5" customHeight="1">
      <c r="A49" s="117" t="s">
        <v>28</v>
      </c>
      <c r="B49" s="117" t="s">
        <v>106</v>
      </c>
      <c r="C49" s="71" t="s">
        <v>137</v>
      </c>
      <c r="E49" s="78"/>
      <c r="F49" s="78"/>
      <c r="G49" s="78"/>
      <c r="I49" s="121"/>
      <c r="J49" s="121"/>
      <c r="K49" s="121"/>
      <c r="L49" s="121"/>
      <c r="M49" s="121"/>
      <c r="N49" s="121"/>
      <c r="O49" s="121"/>
      <c r="P49" s="121"/>
      <c r="Q49" s="121"/>
      <c r="R49" s="121"/>
      <c r="S49" s="122"/>
      <c r="T49" s="123"/>
    </row>
    <row r="50" spans="1:20" ht="13.5" customHeight="1">
      <c r="A50" s="117"/>
      <c r="B50" s="117"/>
      <c r="C50" s="71" t="s">
        <v>136</v>
      </c>
      <c r="E50" s="78"/>
      <c r="F50" s="78"/>
      <c r="G50" s="78"/>
      <c r="I50" s="121"/>
      <c r="J50" s="121"/>
      <c r="K50" s="121"/>
      <c r="L50" s="121"/>
      <c r="M50" s="121"/>
      <c r="N50" s="121"/>
      <c r="O50" s="121"/>
      <c r="P50" s="121"/>
      <c r="Q50" s="121"/>
      <c r="R50" s="121"/>
      <c r="S50" s="122"/>
      <c r="T50" s="123"/>
    </row>
    <row r="51" spans="1:20" ht="13.5" customHeight="1">
      <c r="A51" s="117"/>
      <c r="B51" s="117"/>
      <c r="C51" s="81" t="s">
        <v>169</v>
      </c>
      <c r="E51" s="78"/>
      <c r="F51" s="78"/>
      <c r="G51" s="78"/>
      <c r="I51" s="48">
        <f>IF(OR('Data Entry Page'!H42&lt;&gt;"",'Form A'!$T$44&lt;&gt;""),IF('Data Entry Page'!H42&gt;0,'Data Entry Page'!H42,0),"")</f>
      </c>
      <c r="J51" s="121"/>
      <c r="K51" s="48">
        <f>IF(OR('Data Entry Page'!J42&lt;&gt;"",'Form A'!$T$44&lt;&gt;""),IF('Data Entry Page'!J42&gt;0,'Data Entry Page'!J42,0),"")</f>
      </c>
      <c r="L51" s="121"/>
      <c r="M51" s="48">
        <f>IF(OR('Data Entry Page'!L42&lt;&gt;"",'Form A'!$T$44&lt;&gt;""),IF('Data Entry Page'!L42&gt;0,'Data Entry Page'!L42,0),"")</f>
      </c>
      <c r="N51" s="121"/>
      <c r="O51" s="48">
        <f>IF(OR('Data Entry Page'!N42&lt;&gt;"",'Form A'!$T$44&lt;&gt;""),IF('Data Entry Page'!N42&gt;0,'Data Entry Page'!N42,0),"")</f>
      </c>
      <c r="P51" s="121"/>
      <c r="Q51" s="121"/>
      <c r="R51" s="121"/>
      <c r="S51" s="122"/>
      <c r="T51" s="48">
        <f>IF(OR(I51&lt;&gt;"",K51&lt;&gt;"",M51&lt;&gt;"",O51&lt;&gt;""),+I51+K51+M51+O51,"")</f>
      </c>
    </row>
    <row r="52" spans="4:20" ht="2.25" customHeight="1">
      <c r="D52" s="78"/>
      <c r="E52" s="78"/>
      <c r="F52" s="78"/>
      <c r="G52" s="78"/>
      <c r="I52" s="121"/>
      <c r="J52" s="121"/>
      <c r="K52" s="121"/>
      <c r="L52" s="121"/>
      <c r="M52" s="121"/>
      <c r="N52" s="121"/>
      <c r="O52" s="121"/>
      <c r="P52" s="121"/>
      <c r="Q52" s="121"/>
      <c r="R52" s="121"/>
      <c r="S52" s="122"/>
      <c r="T52" s="123"/>
    </row>
    <row r="53" spans="1:20" ht="13.5" customHeight="1">
      <c r="A53" s="117" t="s">
        <v>30</v>
      </c>
      <c r="B53" s="117" t="s">
        <v>106</v>
      </c>
      <c r="C53" s="467" t="s">
        <v>171</v>
      </c>
      <c r="D53" s="441"/>
      <c r="E53" s="441"/>
      <c r="F53" s="441"/>
      <c r="G53" s="441"/>
      <c r="I53" s="121"/>
      <c r="J53" s="121"/>
      <c r="K53" s="121"/>
      <c r="L53" s="121"/>
      <c r="M53" s="121"/>
      <c r="N53" s="121"/>
      <c r="O53" s="121"/>
      <c r="P53" s="121"/>
      <c r="Q53" s="121"/>
      <c r="R53" s="121"/>
      <c r="S53" s="122"/>
      <c r="T53" s="123"/>
    </row>
    <row r="54" spans="1:20" ht="15.75" customHeight="1">
      <c r="A54" s="117"/>
      <c r="B54" s="117"/>
      <c r="C54" s="441"/>
      <c r="D54" s="441"/>
      <c r="E54" s="441"/>
      <c r="F54" s="441"/>
      <c r="G54" s="441"/>
      <c r="I54" s="121"/>
      <c r="J54" s="121"/>
      <c r="K54" s="121"/>
      <c r="L54" s="121"/>
      <c r="M54" s="121"/>
      <c r="N54" s="121"/>
      <c r="O54" s="121"/>
      <c r="P54" s="121"/>
      <c r="Q54" s="121"/>
      <c r="R54" s="121"/>
      <c r="S54" s="122"/>
      <c r="T54" s="123"/>
    </row>
    <row r="55" spans="1:20" ht="13.5" customHeight="1">
      <c r="A55" s="117"/>
      <c r="B55" s="117"/>
      <c r="C55" s="441"/>
      <c r="D55" s="441"/>
      <c r="E55" s="441"/>
      <c r="F55" s="441"/>
      <c r="G55" s="441"/>
      <c r="I55" s="48">
        <f>IF(OR('Data Entry Page'!H44&lt;&gt;"",$T$44&lt;&gt;""),IF('Data Entry Page'!H44&gt;0,'Data Entry Page'!H44,0),"")</f>
      </c>
      <c r="J55" s="121"/>
      <c r="K55" s="48">
        <f>IF(OR('Data Entry Page'!J44&lt;&gt;"",$T$44&lt;&gt;""),IF('Data Entry Page'!J44&gt;0,'Data Entry Page'!J44,0),"")</f>
      </c>
      <c r="L55" s="121"/>
      <c r="M55" s="48">
        <f>IF(OR('Data Entry Page'!L44&lt;&gt;"",$T$44&lt;&gt;""),IF('Data Entry Page'!L44&gt;0,'Data Entry Page'!L44,0),"")</f>
      </c>
      <c r="N55" s="121"/>
      <c r="O55" s="121"/>
      <c r="P55" s="121"/>
      <c r="Q55" s="121"/>
      <c r="R55" s="121"/>
      <c r="S55" s="122"/>
      <c r="T55" s="123"/>
    </row>
    <row r="56" spans="4:20" ht="2.25" customHeight="1">
      <c r="D56" s="78"/>
      <c r="E56" s="78"/>
      <c r="F56" s="78"/>
      <c r="G56" s="78"/>
      <c r="I56" s="121"/>
      <c r="J56" s="121"/>
      <c r="K56" s="121"/>
      <c r="L56" s="121"/>
      <c r="M56" s="121"/>
      <c r="N56" s="121"/>
      <c r="O56" s="121"/>
      <c r="P56" s="121"/>
      <c r="Q56" s="121"/>
      <c r="R56" s="121"/>
      <c r="S56" s="122"/>
      <c r="T56" s="123"/>
    </row>
    <row r="57" spans="1:20" ht="13.5" customHeight="1">
      <c r="A57" s="117" t="s">
        <v>31</v>
      </c>
      <c r="B57" s="117"/>
      <c r="C57" s="80" t="s">
        <v>29</v>
      </c>
      <c r="I57" s="121"/>
      <c r="J57" s="121"/>
      <c r="K57" s="121"/>
      <c r="L57" s="121"/>
      <c r="M57" s="121"/>
      <c r="N57" s="121"/>
      <c r="O57" s="121"/>
      <c r="P57" s="121"/>
      <c r="Q57" s="121"/>
      <c r="R57" s="121"/>
      <c r="S57" s="122"/>
      <c r="T57" s="123"/>
    </row>
    <row r="58" spans="3:20" ht="13.5" customHeight="1">
      <c r="C58" s="82" t="s">
        <v>138</v>
      </c>
      <c r="I58" s="48">
        <f>IF(OR(I44&lt;&gt;"",I47&lt;&gt;"",I51&lt;&gt;"",I55&lt;&gt;""),+I44-I47-I51-I55,"")</f>
      </c>
      <c r="J58" s="121"/>
      <c r="K58" s="48">
        <f>IF(OR(K44&lt;&gt;"",K47&lt;&gt;"",K51&lt;&gt;"",K55&lt;&gt;""),+K44-K47-K51-K55,"")</f>
      </c>
      <c r="L58" s="121"/>
      <c r="M58" s="48">
        <f>IF(OR(M44&lt;&gt;"",M47&lt;&gt;"",M51&lt;&gt;"",M55&lt;&gt;""),+M44-M47-M51-M55,"")</f>
      </c>
      <c r="N58" s="121"/>
      <c r="O58" s="48">
        <f>IF(OR(O44&lt;&gt;"",O47&lt;&gt;"",O51&lt;&gt;"",O55&lt;&gt;""),+O44-O47-O51-O55,"")</f>
      </c>
      <c r="P58" s="121"/>
      <c r="Q58" s="48">
        <f>IF(T44&lt;&gt;"",+I58+K58+M58+O58,"")</f>
      </c>
      <c r="R58" s="121"/>
      <c r="S58" s="122"/>
      <c r="T58" s="48">
        <f>IF(OR(T44&lt;&gt;"",T47&lt;&gt;"",T51&lt;&gt;""),+T44-T47-T51,"")</f>
      </c>
    </row>
    <row r="59" spans="4:20" ht="1.5" customHeight="1">
      <c r="D59" s="78"/>
      <c r="E59" s="78"/>
      <c r="F59" s="78"/>
      <c r="G59" s="78"/>
      <c r="I59" s="121"/>
      <c r="J59" s="121"/>
      <c r="K59" s="121"/>
      <c r="L59" s="121"/>
      <c r="M59" s="121"/>
      <c r="N59" s="121"/>
      <c r="O59" s="121"/>
      <c r="P59" s="121"/>
      <c r="Q59" s="121"/>
      <c r="R59" s="121"/>
      <c r="S59" s="122"/>
      <c r="T59" s="123"/>
    </row>
    <row r="60" spans="4:20" ht="1.5" customHeight="1">
      <c r="D60" s="78"/>
      <c r="E60" s="78"/>
      <c r="F60" s="78"/>
      <c r="G60" s="78"/>
      <c r="I60" s="121"/>
      <c r="J60" s="121"/>
      <c r="K60" s="121"/>
      <c r="L60" s="121"/>
      <c r="M60" s="121"/>
      <c r="N60" s="121"/>
      <c r="O60" s="121"/>
      <c r="P60" s="121"/>
      <c r="Q60" s="121"/>
      <c r="R60" s="121"/>
      <c r="S60" s="122"/>
      <c r="T60" s="123"/>
    </row>
    <row r="61" spans="1:20" ht="15.75" hidden="1">
      <c r="A61" s="126" t="s">
        <v>64</v>
      </c>
      <c r="B61" s="126"/>
      <c r="C61" s="126"/>
      <c r="D61" s="127"/>
      <c r="E61" s="127"/>
      <c r="F61" s="127"/>
      <c r="G61" s="127"/>
      <c r="I61" s="121"/>
      <c r="J61" s="121"/>
      <c r="K61" s="121"/>
      <c r="L61" s="121"/>
      <c r="M61" s="121"/>
      <c r="N61" s="121"/>
      <c r="O61" s="121"/>
      <c r="P61" s="121"/>
      <c r="Q61" s="48">
        <f>IF(Q22&lt;&gt;"",+I22+K22+M22+O22+I26+K26+M26+I29+K29+M29+O29+I33+K33+M33+I47+K47+M47+O47+I51+K51+M51+O51+I55+K55+M55,"")</f>
      </c>
      <c r="R61" s="121"/>
      <c r="S61" s="122"/>
      <c r="T61" s="123"/>
    </row>
    <row r="62" spans="4:20" ht="2.25" customHeight="1">
      <c r="D62" s="78"/>
      <c r="E62" s="78"/>
      <c r="F62" s="78"/>
      <c r="G62" s="78"/>
      <c r="I62" s="121"/>
      <c r="J62" s="121"/>
      <c r="K62" s="121"/>
      <c r="L62" s="121"/>
      <c r="M62" s="121"/>
      <c r="N62" s="121"/>
      <c r="O62" s="121"/>
      <c r="P62" s="121"/>
      <c r="Q62" s="121"/>
      <c r="R62" s="121"/>
      <c r="S62" s="122"/>
      <c r="T62" s="123"/>
    </row>
    <row r="63" spans="4:20" ht="1.5" customHeight="1">
      <c r="D63" s="78"/>
      <c r="E63" s="78"/>
      <c r="F63" s="78"/>
      <c r="G63" s="78"/>
      <c r="I63" s="121"/>
      <c r="J63" s="121"/>
      <c r="K63" s="121"/>
      <c r="L63" s="121"/>
      <c r="M63" s="121"/>
      <c r="N63" s="121"/>
      <c r="O63" s="121"/>
      <c r="P63" s="121"/>
      <c r="Q63" s="121"/>
      <c r="R63" s="121"/>
      <c r="S63" s="122"/>
      <c r="T63" s="123"/>
    </row>
    <row r="64" spans="4:20" ht="1.5" customHeight="1">
      <c r="D64" s="78"/>
      <c r="E64" s="78"/>
      <c r="F64" s="78"/>
      <c r="G64" s="78"/>
      <c r="I64" s="121"/>
      <c r="J64" s="121"/>
      <c r="K64" s="121"/>
      <c r="L64" s="121"/>
      <c r="M64" s="121"/>
      <c r="N64" s="121"/>
      <c r="O64" s="121"/>
      <c r="P64" s="121"/>
      <c r="Q64" s="121"/>
      <c r="R64" s="121"/>
      <c r="S64" s="122"/>
      <c r="T64" s="123"/>
    </row>
    <row r="65" spans="4:20" ht="15">
      <c r="D65" s="78"/>
      <c r="E65" s="78"/>
      <c r="F65" s="78"/>
      <c r="G65" s="78"/>
      <c r="I65" s="121"/>
      <c r="J65" s="121"/>
      <c r="K65" s="121"/>
      <c r="L65" s="121"/>
      <c r="M65" s="121"/>
      <c r="N65" s="121"/>
      <c r="O65" s="121"/>
      <c r="P65" s="121"/>
      <c r="Q65" s="121"/>
      <c r="R65" s="121"/>
      <c r="S65" s="122"/>
      <c r="T65" s="123"/>
    </row>
    <row r="66" spans="1:20" ht="13.5" customHeight="1">
      <c r="A66" s="117" t="s">
        <v>33</v>
      </c>
      <c r="B66" s="117"/>
      <c r="C66" s="80" t="s">
        <v>111</v>
      </c>
      <c r="S66" s="110"/>
      <c r="T66" s="62"/>
    </row>
    <row r="67" spans="3:20" ht="12.75" customHeight="1">
      <c r="C67" s="465" t="s">
        <v>172</v>
      </c>
      <c r="D67" s="465"/>
      <c r="E67" s="465"/>
      <c r="F67" s="465"/>
      <c r="G67" s="465"/>
      <c r="O67" s="128"/>
      <c r="S67" s="110"/>
      <c r="T67" s="62"/>
    </row>
    <row r="68" spans="3:20" ht="13.5" customHeight="1">
      <c r="C68" s="465"/>
      <c r="D68" s="465"/>
      <c r="E68" s="465"/>
      <c r="F68" s="465"/>
      <c r="G68" s="465"/>
      <c r="I68" s="92">
        <f>IF(OR(I36&lt;&gt;"",I58&lt;&gt;""),IF(I58=0,0,ROUND(+(I36-I58)/I58,6)),"")</f>
      </c>
      <c r="J68" s="128"/>
      <c r="K68" s="92">
        <f>IF(OR(K36&lt;&gt;"",K58&lt;&gt;""),IF(K58=0,0,ROUND(+(K36-K58)/K58,6)),"")</f>
      </c>
      <c r="L68" s="128"/>
      <c r="M68" s="92">
        <f>IF(OR(M36&lt;&gt;"",M58&lt;&gt;""),IF(M58=0,0,ROUND(+(M36-M58)/M58,6)),"")</f>
      </c>
      <c r="N68" s="128"/>
      <c r="O68" s="92">
        <f>IF(OR(O36&lt;&gt;"",O58&lt;&gt;""),IF(O58=0,0,ROUND(+(O36-O58)/O58,6)),"")</f>
      </c>
      <c r="P68" s="128"/>
      <c r="Q68" s="129"/>
      <c r="R68" s="128"/>
      <c r="S68" s="130"/>
      <c r="T68" s="92">
        <f>IF(OR(T36&lt;&gt;"",T58&lt;&gt;""),IF(T58=0,0,ROUND(+(T36-T58)/T58,6)),"")</f>
      </c>
    </row>
    <row r="69" spans="4:20" ht="2.25" customHeight="1">
      <c r="D69" s="78"/>
      <c r="E69" s="78"/>
      <c r="F69" s="78"/>
      <c r="G69" s="78"/>
      <c r="I69" s="121"/>
      <c r="J69" s="121"/>
      <c r="K69" s="121"/>
      <c r="L69" s="121"/>
      <c r="M69" s="121"/>
      <c r="N69" s="121"/>
      <c r="O69" s="121"/>
      <c r="P69" s="121"/>
      <c r="Q69" s="121"/>
      <c r="R69" s="121"/>
      <c r="S69" s="122"/>
      <c r="T69" s="123"/>
    </row>
    <row r="70" spans="1:20" ht="13.5" customHeight="1">
      <c r="A70" s="117" t="s">
        <v>34</v>
      </c>
      <c r="B70" s="117"/>
      <c r="C70" s="80" t="s">
        <v>134</v>
      </c>
      <c r="I70" s="128"/>
      <c r="J70" s="128"/>
      <c r="K70" s="128"/>
      <c r="L70" s="128"/>
      <c r="M70" s="128"/>
      <c r="N70" s="128"/>
      <c r="O70" s="128"/>
      <c r="P70" s="128"/>
      <c r="Q70" s="128"/>
      <c r="R70" s="128"/>
      <c r="S70" s="130"/>
      <c r="T70" s="131"/>
    </row>
    <row r="71" spans="3:20" ht="13.5" customHeight="1">
      <c r="C71" s="81" t="s">
        <v>32</v>
      </c>
      <c r="E71" s="81"/>
      <c r="F71" s="81"/>
      <c r="G71" s="81"/>
      <c r="I71" s="226">
        <f>IF('Data Entry Page'!$Q$6=2014,0.015,"Use PY Calculator")</f>
        <v>0.015</v>
      </c>
      <c r="J71" s="128"/>
      <c r="K71" s="226">
        <f>IF('Data Entry Page'!$Q$6=2014,0.015,"Use PY Calculator")</f>
        <v>0.015</v>
      </c>
      <c r="L71" s="128"/>
      <c r="M71" s="226">
        <f>IF('Data Entry Page'!$Q$6=2014,0.015,"Use PY Calculator")</f>
        <v>0.015</v>
      </c>
      <c r="N71" s="128"/>
      <c r="O71" s="226">
        <f>IF('Data Entry Page'!$Q$6=2014,0.015,"Use PY Calculator")</f>
        <v>0.015</v>
      </c>
      <c r="P71" s="128"/>
      <c r="Q71" s="129"/>
      <c r="R71" s="132"/>
      <c r="S71" s="131"/>
      <c r="T71" s="226">
        <f>IF('Data Entry Page'!$Q$6=2014,0.015,"Use PY Calculator")</f>
        <v>0.015</v>
      </c>
    </row>
    <row r="72" spans="4:20" ht="2.25" customHeight="1">
      <c r="D72" s="78"/>
      <c r="E72" s="78"/>
      <c r="F72" s="78"/>
      <c r="G72" s="78"/>
      <c r="I72" s="121"/>
      <c r="J72" s="121"/>
      <c r="K72" s="121"/>
      <c r="L72" s="121"/>
      <c r="M72" s="121"/>
      <c r="N72" s="121"/>
      <c r="O72" s="121"/>
      <c r="P72" s="121"/>
      <c r="Q72" s="121"/>
      <c r="R72" s="121"/>
      <c r="S72" s="122"/>
      <c r="T72" s="123"/>
    </row>
    <row r="73" spans="1:19" ht="13.5" customHeight="1">
      <c r="A73" s="117" t="s">
        <v>35</v>
      </c>
      <c r="B73" s="117"/>
      <c r="C73" s="80" t="s">
        <v>29</v>
      </c>
      <c r="I73" s="50"/>
      <c r="P73" s="121"/>
      <c r="Q73" s="125"/>
      <c r="R73" s="121"/>
      <c r="S73" s="122"/>
    </row>
    <row r="74" spans="1:20" ht="13.5" customHeight="1">
      <c r="A74" s="117"/>
      <c r="B74" s="117"/>
      <c r="C74" s="82" t="s">
        <v>154</v>
      </c>
      <c r="I74" s="48">
        <f>IF(+I58&lt;&gt;"",I58,"")</f>
      </c>
      <c r="J74" s="121"/>
      <c r="K74" s="48">
        <f>IF(+K58&lt;&gt;"",K58,"")</f>
      </c>
      <c r="L74" s="121"/>
      <c r="M74" s="48">
        <f>IF(+M58&lt;&gt;"",M58,"")</f>
      </c>
      <c r="N74" s="121"/>
      <c r="O74" s="48">
        <f>IF(+O58&lt;&gt;"",O58,"")</f>
      </c>
      <c r="P74" s="121"/>
      <c r="Q74" s="121"/>
      <c r="R74" s="121"/>
      <c r="S74" s="122"/>
      <c r="T74" s="48">
        <f>IF(+T58&lt;&gt;"",T58,"")</f>
      </c>
    </row>
    <row r="75" spans="4:20" ht="2.25" customHeight="1">
      <c r="D75" s="78"/>
      <c r="E75" s="78"/>
      <c r="F75" s="78"/>
      <c r="G75" s="78"/>
      <c r="I75" s="121"/>
      <c r="J75" s="121"/>
      <c r="K75" s="121"/>
      <c r="L75" s="121"/>
      <c r="M75" s="121"/>
      <c r="N75" s="121"/>
      <c r="O75" s="121"/>
      <c r="P75" s="121"/>
      <c r="Q75" s="121"/>
      <c r="R75" s="121"/>
      <c r="S75" s="122"/>
      <c r="T75" s="123"/>
    </row>
    <row r="76" spans="1:20" ht="13.5" customHeight="1">
      <c r="A76" s="224" t="s">
        <v>36</v>
      </c>
      <c r="B76" s="117"/>
      <c r="C76" s="80" t="s">
        <v>275</v>
      </c>
      <c r="I76" s="121"/>
      <c r="J76" s="121"/>
      <c r="K76" s="121"/>
      <c r="L76" s="121"/>
      <c r="M76" s="121"/>
      <c r="N76" s="121"/>
      <c r="O76" s="121"/>
      <c r="P76" s="121"/>
      <c r="Q76" s="121"/>
      <c r="R76" s="123"/>
      <c r="S76" s="122"/>
      <c r="T76" s="123"/>
    </row>
    <row r="77" spans="1:20" ht="13.5" customHeight="1">
      <c r="A77" s="117"/>
      <c r="B77" s="117"/>
      <c r="C77" s="82" t="s">
        <v>342</v>
      </c>
      <c r="I77" s="133">
        <f>IF('Data Entry Page'!H19&lt;&gt;"",+'Data Entry Page'!H19,"")</f>
      </c>
      <c r="J77" s="74"/>
      <c r="K77" s="133">
        <f>IF('Data Entry Page'!J19&lt;&gt;"",+'Data Entry Page'!J19,"")</f>
      </c>
      <c r="L77" s="74"/>
      <c r="M77" s="133">
        <f>IF('Data Entry Page'!L19&lt;&gt;"",+'Data Entry Page'!L19,"")</f>
      </c>
      <c r="N77" s="74"/>
      <c r="O77" s="133">
        <f>IF('Data Entry Page'!N19&lt;&gt;"",+'Data Entry Page'!N19,"")</f>
      </c>
      <c r="P77" s="74"/>
      <c r="Q77" s="134"/>
      <c r="R77" s="135"/>
      <c r="S77" s="136"/>
      <c r="T77" s="133">
        <f>IF('Data Entry Page'!P19&lt;&gt;"",'Data Entry Page'!P19,"")</f>
      </c>
    </row>
    <row r="78" spans="4:20" ht="2.25" customHeight="1">
      <c r="D78" s="78"/>
      <c r="E78" s="78"/>
      <c r="F78" s="78"/>
      <c r="G78" s="78"/>
      <c r="I78" s="121"/>
      <c r="J78" s="121"/>
      <c r="K78" s="121"/>
      <c r="L78" s="121"/>
      <c r="M78" s="121"/>
      <c r="N78" s="121"/>
      <c r="O78" s="121"/>
      <c r="P78" s="121"/>
      <c r="Q78" s="121"/>
      <c r="R78" s="121"/>
      <c r="S78" s="122"/>
      <c r="T78" s="123"/>
    </row>
    <row r="79" spans="1:20" ht="13.5" customHeight="1">
      <c r="A79" s="117" t="s">
        <v>37</v>
      </c>
      <c r="B79" s="117"/>
      <c r="C79" s="80" t="s">
        <v>112</v>
      </c>
      <c r="I79" s="121"/>
      <c r="J79" s="121"/>
      <c r="K79" s="121"/>
      <c r="L79" s="121"/>
      <c r="M79" s="121"/>
      <c r="N79" s="121"/>
      <c r="O79" s="121"/>
      <c r="P79" s="121"/>
      <c r="Q79" s="121"/>
      <c r="R79" s="121"/>
      <c r="S79" s="122"/>
      <c r="T79" s="123"/>
    </row>
    <row r="80" spans="3:20" ht="13.5" customHeight="1">
      <c r="C80" s="82" t="s">
        <v>173</v>
      </c>
      <c r="I80" s="48">
        <f>IF(OR(I74&lt;&gt;"",I77&lt;&gt;""),ROUND(+(I74*I77)/100,0),"")</f>
      </c>
      <c r="J80" s="121"/>
      <c r="K80" s="48">
        <f>IF(OR(K74&lt;&gt;"",K77&lt;&gt;""),ROUND(+(K74*K77)/100,0),"")</f>
      </c>
      <c r="L80" s="121"/>
      <c r="M80" s="48">
        <f>IF(OR(M74&lt;&gt;"",M77&lt;&gt;""),ROUND(+(M74*M77)/100,0),"")</f>
      </c>
      <c r="N80" s="121"/>
      <c r="O80" s="48">
        <f>IF(OR(O74&lt;&gt;"",O77&lt;&gt;""),ROUND(+(O74*O77)/100,0),"")</f>
      </c>
      <c r="P80" s="121"/>
      <c r="Q80" s="125"/>
      <c r="R80" s="121"/>
      <c r="S80" s="122"/>
      <c r="T80" s="48">
        <f>IF(OR(T74&lt;&gt;"",T77&lt;&gt;""),ROUND(+(T74*T77)/100,0),"")</f>
      </c>
    </row>
    <row r="81" spans="4:20" ht="2.25" customHeight="1">
      <c r="D81" s="78"/>
      <c r="E81" s="78"/>
      <c r="F81" s="78"/>
      <c r="G81" s="78"/>
      <c r="I81" s="121"/>
      <c r="J81" s="121"/>
      <c r="K81" s="121"/>
      <c r="L81" s="121"/>
      <c r="M81" s="121"/>
      <c r="N81" s="121"/>
      <c r="O81" s="121"/>
      <c r="P81" s="121"/>
      <c r="Q81" s="121"/>
      <c r="R81" s="121"/>
      <c r="S81" s="122"/>
      <c r="T81" s="123"/>
    </row>
    <row r="82" spans="3:20" ht="15" customHeight="1" hidden="1">
      <c r="C82" s="78"/>
      <c r="E82" s="78"/>
      <c r="F82" s="78"/>
      <c r="G82" s="78"/>
      <c r="I82" s="121" t="e">
        <f>+'Data Entry Page'!H38/(+'Data Entry Page'!$H$38+'Data Entry Page'!$J$38+'Data Entry Page'!$L$38)*'Data Entry Page'!#REF!</f>
        <v>#DIV/0!</v>
      </c>
      <c r="J82" s="121"/>
      <c r="K82" s="121" t="e">
        <f>+'Data Entry Page'!J38/(+'Data Entry Page'!$H$38+'Data Entry Page'!$J$38+'Data Entry Page'!$L$38)*'Data Entry Page'!#REF!</f>
        <v>#DIV/0!</v>
      </c>
      <c r="L82" s="121"/>
      <c r="M82" s="121" t="e">
        <f>+'Data Entry Page'!L38/(+'Data Entry Page'!$H$38+'Data Entry Page'!$J$38+'Data Entry Page'!$L$38)*'Data Entry Page'!#REF!</f>
        <v>#DIV/0!</v>
      </c>
      <c r="N82" s="121"/>
      <c r="O82" s="121"/>
      <c r="P82" s="121"/>
      <c r="Q82" s="121"/>
      <c r="R82" s="121"/>
      <c r="S82" s="122"/>
      <c r="T82" s="123" t="e">
        <f>+ROUND(I82,0)+ROUND(K82,0)+ROUND(M82,0)</f>
        <v>#DIV/0!</v>
      </c>
    </row>
    <row r="83" spans="1:20" ht="15" customHeight="1">
      <c r="A83" s="91" t="s">
        <v>38</v>
      </c>
      <c r="C83" s="80" t="s">
        <v>113</v>
      </c>
      <c r="S83" s="110"/>
      <c r="T83" s="62"/>
    </row>
    <row r="84" spans="1:20" ht="13.5" customHeight="1">
      <c r="A84" s="117"/>
      <c r="B84" s="117"/>
      <c r="C84" s="82" t="s">
        <v>155</v>
      </c>
      <c r="S84" s="110"/>
      <c r="T84" s="62"/>
    </row>
    <row r="85" spans="1:20" ht="13.5" customHeight="1">
      <c r="A85" s="117"/>
      <c r="B85" s="117"/>
      <c r="C85" s="82" t="s">
        <v>156</v>
      </c>
      <c r="S85" s="110"/>
      <c r="T85" s="62"/>
    </row>
    <row r="86" spans="1:20" ht="13.5" customHeight="1">
      <c r="A86" s="117"/>
      <c r="B86" s="117"/>
      <c r="C86" s="82" t="s">
        <v>157</v>
      </c>
      <c r="I86" s="92">
        <f>IF(I68&lt;&gt;"",IF(I68&lt;0,0,IF(AND(I68&gt;0.05,I71&gt;0.05),0.05,IF(I68&lt;I71,I68,I71))),"")</f>
      </c>
      <c r="J86" s="128"/>
      <c r="K86" s="92">
        <f>IF(K68&lt;&gt;"",IF(K68&lt;0,0,IF(AND(K68&gt;0.05,K71&gt;0.05),0.05,IF(K68&lt;K71,K68,K71))),"")</f>
      </c>
      <c r="L86" s="128"/>
      <c r="M86" s="92">
        <f>IF(M68&lt;&gt;"",IF(M68&lt;0,0,IF(AND(M68&gt;0.05,M71&gt;0.05),0.05,IF(M68&lt;M71,M68,M71))),"")</f>
      </c>
      <c r="N86" s="128"/>
      <c r="O86" s="92">
        <f>IF(O68&lt;&gt;"",IF(O68&lt;0,0,IF(AND(O68&gt;0.05,O71&gt;0.05),0.05,IF(O68&lt;O71,O68,O71))),"")</f>
      </c>
      <c r="P86" s="128"/>
      <c r="Q86" s="129"/>
      <c r="R86" s="128"/>
      <c r="S86" s="130"/>
      <c r="T86" s="92">
        <f>IF(T68&lt;&gt;"",IF(T68&lt;0,0,IF(AND(T68&gt;0.05,T71&gt;0.05),0.05,IF(T68&lt;T71,T68,T71))),"")</f>
      </c>
    </row>
    <row r="87" spans="4:20" ht="2.25" customHeight="1">
      <c r="D87" s="78"/>
      <c r="E87" s="78"/>
      <c r="F87" s="78"/>
      <c r="G87" s="78"/>
      <c r="I87" s="121"/>
      <c r="J87" s="121"/>
      <c r="K87" s="121"/>
      <c r="L87" s="121"/>
      <c r="M87" s="121"/>
      <c r="N87" s="121"/>
      <c r="O87" s="121"/>
      <c r="P87" s="121"/>
      <c r="Q87" s="121"/>
      <c r="R87" s="121"/>
      <c r="S87" s="122"/>
      <c r="T87" s="123"/>
    </row>
    <row r="88" spans="1:20" ht="13.5" customHeight="1">
      <c r="A88" s="117" t="s">
        <v>39</v>
      </c>
      <c r="B88" s="117"/>
      <c r="C88" s="80" t="s">
        <v>174</v>
      </c>
      <c r="I88" s="48">
        <f>IF(OR(I80&lt;&gt;"",I86&lt;&gt;""),ROUND(+I80*I86,0),"")</f>
      </c>
      <c r="J88" s="121"/>
      <c r="K88" s="48">
        <f>IF(OR(K80&lt;&gt;"",K86&lt;&gt;""),ROUND(+K80*K86,0),"")</f>
      </c>
      <c r="L88" s="121"/>
      <c r="M88" s="48">
        <f>IF(OR(M80&lt;&gt;"",M86&lt;&gt;""),ROUND(+M80*M86,0),"")</f>
      </c>
      <c r="N88" s="121"/>
      <c r="O88" s="48">
        <f>IF(OR(O80&lt;&gt;"",O86&lt;&gt;""),ROUND(+O80*O86,0),"")</f>
      </c>
      <c r="P88" s="121"/>
      <c r="Q88" s="125"/>
      <c r="R88" s="121"/>
      <c r="S88" s="122"/>
      <c r="T88" s="48">
        <f>IF(OR(T80&lt;&gt;"",T86&lt;&gt;""),ROUND(+T80*T86,0),"")</f>
      </c>
    </row>
    <row r="89" spans="4:20" ht="2.25" customHeight="1">
      <c r="D89" s="78"/>
      <c r="E89" s="78"/>
      <c r="F89" s="78"/>
      <c r="G89" s="78"/>
      <c r="I89" s="121"/>
      <c r="J89" s="121"/>
      <c r="K89" s="121"/>
      <c r="L89" s="121"/>
      <c r="M89" s="121"/>
      <c r="N89" s="121"/>
      <c r="O89" s="121"/>
      <c r="P89" s="121"/>
      <c r="Q89" s="121"/>
      <c r="R89" s="121"/>
      <c r="S89" s="122"/>
      <c r="T89" s="123"/>
    </row>
    <row r="90" spans="1:20" ht="14.25" customHeight="1">
      <c r="A90" s="117" t="s">
        <v>40</v>
      </c>
      <c r="B90" s="117"/>
      <c r="C90" s="80" t="s">
        <v>114</v>
      </c>
      <c r="I90" s="121"/>
      <c r="J90" s="121"/>
      <c r="K90" s="121"/>
      <c r="L90" s="121"/>
      <c r="M90" s="121"/>
      <c r="N90" s="121"/>
      <c r="O90" s="121"/>
      <c r="P90" s="121"/>
      <c r="Q90" s="121"/>
      <c r="R90" s="121"/>
      <c r="S90" s="122"/>
      <c r="T90" s="123"/>
    </row>
    <row r="91" spans="1:20" ht="13.5" customHeight="1">
      <c r="A91" s="117"/>
      <c r="B91" s="117"/>
      <c r="C91" s="82" t="s">
        <v>139</v>
      </c>
      <c r="I91" s="48">
        <f>IF(OR(I80&lt;&gt;"",I88&lt;&gt;""),+I80+I88,"")</f>
      </c>
      <c r="J91" s="121"/>
      <c r="K91" s="48">
        <f>IF(OR(K80&lt;&gt;"",K88&lt;&gt;""),+K80+K88,"")</f>
      </c>
      <c r="L91" s="121"/>
      <c r="M91" s="48">
        <f>IF(OR(M80&lt;&gt;"",M88&lt;&gt;""),+M80+M88,"")</f>
      </c>
      <c r="N91" s="121"/>
      <c r="O91" s="48">
        <f>IF(OR(O80&lt;&gt;"",O88&lt;&gt;""),+O80+O88,"")</f>
      </c>
      <c r="P91" s="121"/>
      <c r="Q91" s="125"/>
      <c r="R91" s="121"/>
      <c r="S91" s="122"/>
      <c r="T91" s="48">
        <f>IF(OR(T80&lt;&gt;"",T88&lt;&gt;""),+T80+T88,"")</f>
      </c>
    </row>
    <row r="92" spans="3:20" ht="15.75" customHeight="1" hidden="1">
      <c r="C92" s="82"/>
      <c r="I92" s="121" t="e">
        <f>+'Data Entry Page'!H29/(+'Data Entry Page'!$H$29+'Data Entry Page'!$J$29+'Data Entry Page'!$L$29)*'Form A'!#REF!</f>
        <v>#DIV/0!</v>
      </c>
      <c r="J92" s="121"/>
      <c r="K92" s="121" t="e">
        <f>+'Data Entry Page'!J29/(+'Data Entry Page'!$H$29+'Data Entry Page'!$J$29+'Data Entry Page'!$L$29)*'Form A'!#REF!</f>
        <v>#DIV/0!</v>
      </c>
      <c r="L92" s="121"/>
      <c r="M92" s="121" t="e">
        <f>+'Data Entry Page'!L29/(+'Data Entry Page'!$H$29+'Data Entry Page'!$J$29+'Data Entry Page'!$L$29)*'Form A'!#REF!</f>
        <v>#DIV/0!</v>
      </c>
      <c r="N92" s="121"/>
      <c r="O92" s="121"/>
      <c r="P92" s="121"/>
      <c r="Q92" s="121"/>
      <c r="R92" s="121"/>
      <c r="S92" s="122"/>
      <c r="T92" s="123" t="e">
        <f>+ROUND(I92,0)+ROUND(K92,0)+ROUND(M92,0)</f>
        <v>#DIV/0!</v>
      </c>
    </row>
    <row r="93" spans="4:20" ht="2.25" customHeight="1">
      <c r="D93" s="78"/>
      <c r="E93" s="78"/>
      <c r="F93" s="78"/>
      <c r="G93" s="78"/>
      <c r="I93" s="121"/>
      <c r="J93" s="121"/>
      <c r="K93" s="121"/>
      <c r="L93" s="121"/>
      <c r="M93" s="121"/>
      <c r="N93" s="121"/>
      <c r="O93" s="121"/>
      <c r="P93" s="121"/>
      <c r="Q93" s="121"/>
      <c r="R93" s="121"/>
      <c r="S93" s="122"/>
      <c r="T93" s="123"/>
    </row>
    <row r="94" spans="1:19" ht="13.5" customHeight="1">
      <c r="A94" s="117" t="s">
        <v>41</v>
      </c>
      <c r="B94" s="117"/>
      <c r="C94" s="80" t="s">
        <v>24</v>
      </c>
      <c r="I94" s="50"/>
      <c r="R94" s="121"/>
      <c r="S94" s="122"/>
    </row>
    <row r="95" spans="1:20" ht="13.5" customHeight="1">
      <c r="A95" s="117"/>
      <c r="B95" s="117"/>
      <c r="C95" s="82" t="s">
        <v>158</v>
      </c>
      <c r="I95" s="48">
        <f>IF(+I36&lt;&gt;"",+I36,"")</f>
      </c>
      <c r="J95" s="121"/>
      <c r="K95" s="48">
        <f>IF(+K36&lt;&gt;"",+K36,"")</f>
      </c>
      <c r="L95" s="121"/>
      <c r="M95" s="48">
        <f>IF(+M36&lt;&gt;"",+M36,"")</f>
      </c>
      <c r="N95" s="121"/>
      <c r="O95" s="48">
        <f>IF(+O36&lt;&gt;"",+O36,"")</f>
      </c>
      <c r="P95" s="121"/>
      <c r="Q95" s="125"/>
      <c r="R95" s="121"/>
      <c r="S95" s="122"/>
      <c r="T95" s="48">
        <f>IF(+T36&lt;&gt;"",+T36,"")</f>
      </c>
    </row>
    <row r="96" spans="4:20" ht="2.25" customHeight="1">
      <c r="D96" s="78"/>
      <c r="E96" s="78"/>
      <c r="F96" s="78"/>
      <c r="G96" s="78"/>
      <c r="I96" s="121"/>
      <c r="J96" s="121"/>
      <c r="K96" s="121"/>
      <c r="L96" s="121"/>
      <c r="M96" s="121"/>
      <c r="N96" s="121"/>
      <c r="O96" s="121"/>
      <c r="P96" s="121"/>
      <c r="Q96" s="121"/>
      <c r="R96" s="121"/>
      <c r="S96" s="122"/>
      <c r="T96" s="123"/>
    </row>
    <row r="97" spans="1:20" ht="13.5" customHeight="1">
      <c r="A97" s="117" t="s">
        <v>43</v>
      </c>
      <c r="B97" s="117"/>
      <c r="C97" s="137" t="s">
        <v>117</v>
      </c>
      <c r="E97" s="72"/>
      <c r="F97" s="72"/>
      <c r="G97" s="72"/>
      <c r="S97" s="110"/>
      <c r="T97" s="62"/>
    </row>
    <row r="98" spans="1:20" ht="13.5" customHeight="1">
      <c r="A98" s="117"/>
      <c r="B98" s="117"/>
      <c r="C98" s="77" t="s">
        <v>175</v>
      </c>
      <c r="E98" s="72"/>
      <c r="F98" s="72"/>
      <c r="G98" s="72"/>
      <c r="I98" s="133">
        <f>IF(OR(I95&lt;&gt;"",I91&lt;&gt;""),IF(I95=0,0,ROUND(+I91/I95*100,4)),"")</f>
      </c>
      <c r="J98" s="74"/>
      <c r="K98" s="133">
        <f>IF(OR(K95&lt;&gt;"",K91&lt;&gt;""),IF(K95=0,0,ROUND(+K91/K95*100,4)),"")</f>
      </c>
      <c r="L98" s="74"/>
      <c r="M98" s="133">
        <f>IF(OR(M95&lt;&gt;"",M91&lt;&gt;""),IF(M95=0,0,ROUND(+M91/M95*100,4)),"")</f>
      </c>
      <c r="N98" s="74"/>
      <c r="O98" s="133">
        <f>IF(OR(O95&lt;&gt;"",O91&lt;&gt;""),IF(O95=0,0,ROUND(+O91/O95*100,4)),"")</f>
      </c>
      <c r="P98" s="74"/>
      <c r="Q98" s="134"/>
      <c r="R98" s="74"/>
      <c r="S98" s="138"/>
      <c r="T98" s="133">
        <f>IF(OR(T95&lt;&gt;"",T91&lt;&gt;""),IF(T95=0,0,ROUND(+T91/T95*100,4)),"")</f>
      </c>
    </row>
    <row r="99" spans="4:20" ht="2.25" customHeight="1">
      <c r="D99" s="78"/>
      <c r="E99" s="78"/>
      <c r="F99" s="78"/>
      <c r="G99" s="78"/>
      <c r="I99" s="121"/>
      <c r="J99" s="121"/>
      <c r="K99" s="121"/>
      <c r="L99" s="121"/>
      <c r="M99" s="121"/>
      <c r="N99" s="121"/>
      <c r="O99" s="121"/>
      <c r="P99" s="121"/>
      <c r="Q99" s="121"/>
      <c r="R99" s="121"/>
      <c r="S99" s="122"/>
      <c r="T99" s="123"/>
    </row>
    <row r="100" spans="1:20" ht="13.5" customHeight="1">
      <c r="A100" s="91" t="s">
        <v>45</v>
      </c>
      <c r="C100" s="71" t="s">
        <v>129</v>
      </c>
      <c r="E100" s="78"/>
      <c r="F100" s="78"/>
      <c r="G100" s="78"/>
      <c r="I100" s="121"/>
      <c r="J100" s="121"/>
      <c r="K100" s="121"/>
      <c r="L100" s="121"/>
      <c r="M100" s="121"/>
      <c r="N100" s="121"/>
      <c r="O100" s="121"/>
      <c r="P100" s="121"/>
      <c r="Q100" s="121"/>
      <c r="R100" s="121"/>
      <c r="S100" s="122"/>
      <c r="T100" s="123"/>
    </row>
    <row r="101" spans="3:20" ht="13.5" customHeight="1">
      <c r="C101" s="78" t="s">
        <v>140</v>
      </c>
      <c r="E101" s="78"/>
      <c r="F101" s="78"/>
      <c r="G101" s="78"/>
      <c r="I101" s="121"/>
      <c r="J101" s="121"/>
      <c r="K101" s="121"/>
      <c r="L101" s="121"/>
      <c r="M101" s="121"/>
      <c r="N101" s="121"/>
      <c r="O101" s="133">
        <f>IF(OR(O98&lt;&gt;"",O77&lt;&gt;""),IF(O98&lt;O77,O98,O77),"")</f>
      </c>
      <c r="P101" s="121"/>
      <c r="Q101" s="121"/>
      <c r="R101" s="121"/>
      <c r="S101" s="122"/>
      <c r="T101" s="123"/>
    </row>
    <row r="102" spans="4:20" ht="2.25" customHeight="1">
      <c r="D102" s="78"/>
      <c r="E102" s="78"/>
      <c r="F102" s="78"/>
      <c r="G102" s="78"/>
      <c r="I102" s="121"/>
      <c r="J102" s="121"/>
      <c r="K102" s="121"/>
      <c r="L102" s="121"/>
      <c r="M102" s="121"/>
      <c r="N102" s="121"/>
      <c r="O102" s="121"/>
      <c r="P102" s="121"/>
      <c r="Q102" s="121"/>
      <c r="R102" s="121"/>
      <c r="S102" s="122"/>
      <c r="T102" s="123"/>
    </row>
    <row r="103" spans="1:20" s="223" customFormat="1" ht="13.5" customHeight="1">
      <c r="A103" s="277" t="s">
        <v>46</v>
      </c>
      <c r="B103" s="277"/>
      <c r="C103" s="278" t="s">
        <v>103</v>
      </c>
      <c r="E103" s="279"/>
      <c r="F103" s="279"/>
      <c r="G103" s="279"/>
      <c r="H103" s="280"/>
      <c r="I103" s="281"/>
      <c r="J103" s="281"/>
      <c r="K103" s="281"/>
      <c r="L103" s="281"/>
      <c r="M103" s="281"/>
      <c r="N103" s="281"/>
      <c r="O103" s="281"/>
      <c r="P103" s="281"/>
      <c r="Q103" s="281"/>
      <c r="R103" s="281"/>
      <c r="S103" s="282"/>
      <c r="T103" s="283"/>
    </row>
    <row r="104" spans="1:10" ht="13.5" customHeight="1">
      <c r="A104" s="82"/>
      <c r="B104" s="50"/>
      <c r="C104" s="147" t="s">
        <v>392</v>
      </c>
      <c r="D104" s="268"/>
      <c r="E104" s="268"/>
      <c r="F104" s="268"/>
      <c r="G104" s="268"/>
      <c r="H104" s="268"/>
      <c r="I104" s="268"/>
      <c r="J104" s="268"/>
    </row>
    <row r="105" spans="1:20" s="223" customFormat="1" ht="13.5" customHeight="1">
      <c r="A105" s="277"/>
      <c r="B105" s="277"/>
      <c r="C105" s="147" t="s">
        <v>394</v>
      </c>
      <c r="F105" s="284"/>
      <c r="G105" s="285"/>
      <c r="H105" s="285" t="s">
        <v>19</v>
      </c>
      <c r="I105" s="225">
        <f>IF('Data Entry Page'!$P$25&lt;&gt;"",IF('Data Entry Page'!H25&gt;0,'Data Entry Page'!H25,0),"")</f>
      </c>
      <c r="J105" s="286"/>
      <c r="K105" s="225">
        <f>IF('Data Entry Page'!$P$25&lt;&gt;"",IF('Data Entry Page'!J25&gt;0,'Data Entry Page'!J25,0),"")</f>
      </c>
      <c r="L105" s="286"/>
      <c r="M105" s="225">
        <f>IF('Data Entry Page'!$P$25&lt;&gt;"",IF('Data Entry Page'!L25&gt;0,'Data Entry Page'!L25,0),"")</f>
      </c>
      <c r="N105" s="286"/>
      <c r="O105" s="225">
        <f>IF('Data Entry Page'!$P$25&lt;&gt;"",IF('Data Entry Page'!N25&gt;0,'Data Entry Page'!N25,0),"")</f>
      </c>
      <c r="P105" s="281"/>
      <c r="Q105" s="281"/>
      <c r="R105" s="281"/>
      <c r="S105" s="282"/>
      <c r="T105" s="225">
        <f>IF('Data Entry Page'!P25&lt;&gt;"",'Data Entry Page'!P25,"")</f>
      </c>
    </row>
    <row r="106" spans="4:20" ht="2.25" customHeight="1">
      <c r="D106" s="78"/>
      <c r="E106" s="78"/>
      <c r="F106" s="78"/>
      <c r="G106" s="78"/>
      <c r="I106" s="121"/>
      <c r="J106" s="121"/>
      <c r="K106" s="121"/>
      <c r="L106" s="121"/>
      <c r="M106" s="121"/>
      <c r="N106" s="121"/>
      <c r="O106" s="121"/>
      <c r="P106" s="121"/>
      <c r="Q106" s="121"/>
      <c r="R106" s="121"/>
      <c r="S106" s="122"/>
      <c r="T106" s="123"/>
    </row>
    <row r="107" spans="1:20" ht="13.5" customHeight="1">
      <c r="A107" s="117" t="s">
        <v>47</v>
      </c>
      <c r="B107" s="117"/>
      <c r="C107" s="80" t="s">
        <v>42</v>
      </c>
      <c r="I107" s="74"/>
      <c r="J107" s="74"/>
      <c r="K107" s="74"/>
      <c r="L107" s="74"/>
      <c r="M107" s="74"/>
      <c r="N107" s="74"/>
      <c r="O107" s="74"/>
      <c r="P107" s="74"/>
      <c r="Q107" s="74"/>
      <c r="R107" s="74"/>
      <c r="S107" s="138"/>
      <c r="T107" s="136"/>
    </row>
    <row r="108" spans="3:20" ht="13.5" customHeight="1">
      <c r="C108" s="81" t="s">
        <v>162</v>
      </c>
      <c r="E108" s="81"/>
      <c r="F108" s="81"/>
      <c r="G108" s="81"/>
      <c r="I108" s="133">
        <f>IF(OR(I98&lt;&gt;"",I105&lt;&gt;""),IF(I98&lt;I105,'Form A'!I98,I105),"")</f>
      </c>
      <c r="J108" s="74"/>
      <c r="K108" s="133">
        <f>IF(OR(K98&lt;&gt;"",K105&lt;&gt;""),IF(K98&lt;K105,'Form A'!K98,K105),"")</f>
      </c>
      <c r="L108" s="74"/>
      <c r="M108" s="133">
        <f>IF(OR(M98&lt;&gt;"",M105&lt;&gt;""),IF(M98&lt;M105,'Form A'!M98,M105),"")</f>
      </c>
      <c r="N108" s="74"/>
      <c r="O108" s="133">
        <f>IF(OR(O101&lt;&gt;"",O105&lt;&gt;""),IF(O101&lt;O105,'Form A'!O101,O105),"")</f>
      </c>
      <c r="P108" s="74"/>
      <c r="Q108" s="134"/>
      <c r="R108" s="74"/>
      <c r="S108" s="138"/>
      <c r="T108" s="133">
        <f>IF(OR(T98&lt;&gt;"",T105&lt;&gt;""),IF(T98&lt;T105,'Form A'!T98,T105),"")</f>
      </c>
    </row>
    <row r="109" spans="3:20" ht="15">
      <c r="C109" s="301" t="s">
        <v>351</v>
      </c>
      <c r="D109" s="78"/>
      <c r="E109" s="78"/>
      <c r="F109" s="78"/>
      <c r="G109" s="78"/>
      <c r="I109" s="121"/>
      <c r="J109" s="121"/>
      <c r="K109" s="121"/>
      <c r="L109" s="121"/>
      <c r="M109" s="121"/>
      <c r="N109" s="121"/>
      <c r="O109" s="121"/>
      <c r="P109" s="121"/>
      <c r="Q109" s="121"/>
      <c r="R109" s="121"/>
      <c r="S109" s="122"/>
      <c r="T109" s="123"/>
    </row>
    <row r="110" spans="3:20" ht="15">
      <c r="C110" s="245"/>
      <c r="D110" s="78"/>
      <c r="E110" s="78"/>
      <c r="F110" s="78"/>
      <c r="G110" s="78"/>
      <c r="I110" s="121"/>
      <c r="J110" s="121"/>
      <c r="K110" s="121"/>
      <c r="L110" s="121"/>
      <c r="M110" s="121"/>
      <c r="N110" s="121"/>
      <c r="O110" s="121"/>
      <c r="P110" s="121"/>
      <c r="Q110" s="121"/>
      <c r="R110" s="121"/>
      <c r="S110" s="122"/>
      <c r="T110" s="123"/>
    </row>
    <row r="111" spans="4:20" ht="3" customHeight="1">
      <c r="D111" s="78"/>
      <c r="E111" s="78"/>
      <c r="F111" s="78"/>
      <c r="G111" s="78"/>
      <c r="I111" s="121"/>
      <c r="J111" s="121"/>
      <c r="K111" s="121"/>
      <c r="L111" s="121"/>
      <c r="M111" s="121"/>
      <c r="N111" s="121"/>
      <c r="O111" s="121"/>
      <c r="P111" s="121"/>
      <c r="Q111" s="121"/>
      <c r="R111" s="121"/>
      <c r="S111" s="122"/>
      <c r="T111" s="123"/>
    </row>
    <row r="112" spans="4:20" ht="3" customHeight="1">
      <c r="D112" s="78"/>
      <c r="E112" s="78"/>
      <c r="F112" s="78"/>
      <c r="G112" s="78"/>
      <c r="I112" s="121"/>
      <c r="J112" s="121"/>
      <c r="K112" s="121"/>
      <c r="L112" s="121"/>
      <c r="M112" s="121"/>
      <c r="N112" s="121"/>
      <c r="O112" s="121"/>
      <c r="P112" s="121"/>
      <c r="Q112" s="121"/>
      <c r="R112" s="121"/>
      <c r="S112" s="122"/>
      <c r="T112" s="123"/>
    </row>
    <row r="113" spans="4:20" ht="3" customHeight="1">
      <c r="D113" s="78"/>
      <c r="E113" s="78"/>
      <c r="F113" s="78"/>
      <c r="G113" s="78"/>
      <c r="I113" s="121"/>
      <c r="J113" s="121"/>
      <c r="K113" s="121"/>
      <c r="L113" s="121"/>
      <c r="M113" s="121"/>
      <c r="N113" s="121"/>
      <c r="O113" s="121"/>
      <c r="P113" s="121"/>
      <c r="Q113" s="121"/>
      <c r="R113" s="121"/>
      <c r="S113" s="122"/>
      <c r="T113" s="123"/>
    </row>
    <row r="114" spans="3:20" ht="13.5" customHeight="1">
      <c r="C114" s="88" t="s">
        <v>101</v>
      </c>
      <c r="S114" s="110"/>
      <c r="T114" s="62"/>
    </row>
    <row r="115" spans="1:20" ht="13.5" customHeight="1">
      <c r="A115" s="117" t="s">
        <v>49</v>
      </c>
      <c r="B115" s="117"/>
      <c r="C115" s="82" t="s">
        <v>176</v>
      </c>
      <c r="I115" s="48">
        <f>IF(OR(I22&lt;&gt;"",I108&lt;&gt;""),ROUND(+I22*I108/100,0),"")</f>
      </c>
      <c r="J115" s="121"/>
      <c r="K115" s="48">
        <f>IF(OR(K22&lt;&gt;"",K108&lt;&gt;""),ROUND(+K22*K108/100,0),"")</f>
      </c>
      <c r="L115" s="121"/>
      <c r="M115" s="48">
        <f>IF(OR(M22&lt;&gt;"",M108&lt;&gt;""),ROUND(+M22*M108/100,0),"")</f>
      </c>
      <c r="N115" s="121"/>
      <c r="O115" s="48">
        <f>IF(OR(O22&lt;&gt;"",O108&lt;&gt;""),ROUND(+O22*O108/100,0),"")</f>
      </c>
      <c r="P115" s="121"/>
      <c r="Q115" s="48">
        <f>IF(OR(I115&lt;&gt;"",K115&lt;&gt;"",M115&lt;&gt;"",O115&lt;&gt;""),+I115+K115+M115+O115,"")</f>
      </c>
      <c r="R115" s="121"/>
      <c r="S115" s="122"/>
      <c r="T115" s="48">
        <f>IF(OR(T22&lt;&gt;"",T108&lt;&gt;""),ROUND(+T22*T108/100,0),"")</f>
      </c>
    </row>
    <row r="116" spans="3:20" ht="3" customHeight="1">
      <c r="C116" s="78"/>
      <c r="E116" s="78"/>
      <c r="F116" s="78"/>
      <c r="G116" s="78"/>
      <c r="I116" s="121"/>
      <c r="J116" s="121"/>
      <c r="K116" s="121"/>
      <c r="L116" s="121"/>
      <c r="M116" s="121"/>
      <c r="N116" s="121"/>
      <c r="O116" s="121"/>
      <c r="P116" s="121"/>
      <c r="Q116" s="121"/>
      <c r="R116" s="121"/>
      <c r="S116" s="122"/>
      <c r="T116" s="123"/>
    </row>
    <row r="117" spans="1:20" ht="13.5" customHeight="1">
      <c r="A117" s="117" t="s">
        <v>50</v>
      </c>
      <c r="B117" s="117"/>
      <c r="C117" s="82" t="s">
        <v>102</v>
      </c>
      <c r="I117" s="121"/>
      <c r="J117" s="121"/>
      <c r="K117" s="121"/>
      <c r="L117" s="121"/>
      <c r="M117" s="121"/>
      <c r="N117" s="121"/>
      <c r="O117" s="121"/>
      <c r="P117" s="121"/>
      <c r="Q117" s="48">
        <f>IF(+Q22&lt;&gt;"",+Q22,"")</f>
      </c>
      <c r="R117" s="121"/>
      <c r="S117" s="122"/>
      <c r="T117" s="123"/>
    </row>
    <row r="118" spans="3:20" ht="4.5" customHeight="1">
      <c r="C118" s="78"/>
      <c r="E118" s="78"/>
      <c r="F118" s="78"/>
      <c r="G118" s="78"/>
      <c r="I118" s="121"/>
      <c r="J118" s="121"/>
      <c r="K118" s="121"/>
      <c r="L118" s="121"/>
      <c r="M118" s="121"/>
      <c r="N118" s="121"/>
      <c r="O118" s="121"/>
      <c r="P118" s="121"/>
      <c r="Q118" s="121"/>
      <c r="R118" s="121"/>
      <c r="S118" s="122"/>
      <c r="T118" s="123"/>
    </row>
    <row r="119" spans="1:20" ht="13.5" customHeight="1">
      <c r="A119" s="117" t="s">
        <v>51</v>
      </c>
      <c r="B119" s="117"/>
      <c r="C119" s="82" t="s">
        <v>177</v>
      </c>
      <c r="Q119" s="133">
        <f>IF(OR(Q117&lt;&gt;"",Q115&lt;&gt;""),IF(Q117=0,0,ROUND(+Q115/Q117*100,4)),"")</f>
      </c>
      <c r="S119" s="110"/>
      <c r="T119" s="62"/>
    </row>
    <row r="120" spans="3:20" ht="2.25" customHeight="1">
      <c r="C120" s="78"/>
      <c r="E120" s="78"/>
      <c r="F120" s="78"/>
      <c r="G120" s="78"/>
      <c r="I120" s="121"/>
      <c r="J120" s="121"/>
      <c r="K120" s="121"/>
      <c r="L120" s="121"/>
      <c r="M120" s="121"/>
      <c r="N120" s="121"/>
      <c r="O120" s="121"/>
      <c r="P120" s="121"/>
      <c r="Q120" s="121"/>
      <c r="R120" s="121"/>
      <c r="S120" s="122"/>
      <c r="T120" s="123"/>
    </row>
    <row r="121" spans="1:20" ht="13.5" customHeight="1">
      <c r="A121" s="117" t="s">
        <v>52</v>
      </c>
      <c r="B121" s="117"/>
      <c r="C121" s="82" t="s">
        <v>178</v>
      </c>
      <c r="S121" s="110"/>
      <c r="T121" s="62"/>
    </row>
    <row r="122" spans="1:20" ht="13.5" customHeight="1">
      <c r="A122" s="117"/>
      <c r="B122" s="117"/>
      <c r="C122" s="82" t="s">
        <v>141</v>
      </c>
      <c r="Q122" s="48">
        <f>IF(OR(Q115&lt;&gt;"",T115&lt;&gt;""),+Q115-T115,"")</f>
      </c>
      <c r="S122" s="110"/>
      <c r="T122" s="62"/>
    </row>
    <row r="123" spans="3:20" ht="2.25" customHeight="1">
      <c r="C123" s="78"/>
      <c r="E123" s="78"/>
      <c r="F123" s="78"/>
      <c r="G123" s="78"/>
      <c r="I123" s="121"/>
      <c r="J123" s="121"/>
      <c r="K123" s="121"/>
      <c r="L123" s="121"/>
      <c r="M123" s="121"/>
      <c r="N123" s="121"/>
      <c r="O123" s="121"/>
      <c r="P123" s="121"/>
      <c r="Q123" s="121"/>
      <c r="R123" s="121"/>
      <c r="S123" s="122"/>
      <c r="T123" s="123"/>
    </row>
    <row r="124" spans="1:20" ht="13.5" customHeight="1">
      <c r="A124" s="117" t="s">
        <v>53</v>
      </c>
      <c r="B124" s="117"/>
      <c r="C124" s="82" t="s">
        <v>133</v>
      </c>
      <c r="I124" s="50"/>
      <c r="S124" s="110"/>
      <c r="T124" s="62"/>
    </row>
    <row r="125" spans="1:20" ht="13.5" customHeight="1">
      <c r="A125" s="139"/>
      <c r="B125" s="139"/>
      <c r="C125" s="140" t="s">
        <v>142</v>
      </c>
      <c r="E125" s="141"/>
      <c r="F125" s="141"/>
      <c r="G125" s="141"/>
      <c r="H125" s="68"/>
      <c r="I125" s="133">
        <f>IF(OR($Q$122&lt;&gt;"",I108&lt;&gt;"",$T$108&lt;&gt;""),IF($Q$122=0,0,IF(I108&lt;$T$108,I108,0)),"")</f>
      </c>
      <c r="K125" s="133">
        <f>IF(OR($Q$122&lt;&gt;"",K108&lt;&gt;"",$T$108&lt;&gt;""),IF($Q$122=0,0,IF(K108&lt;$T$108,K108,0)),"")</f>
      </c>
      <c r="M125" s="133">
        <f>IF(OR($Q$122&lt;&gt;"",M108&lt;&gt;"",$T$108&lt;&gt;""),IF($Q$122=0,0,IF(M108&lt;$T$108,M108,0)),"")</f>
      </c>
      <c r="O125" s="133">
        <f>IF(OR($Q$122&lt;&gt;"",O108&lt;&gt;"",$T$108&lt;&gt;""),IF($Q$122&gt;0,IF(O108&lt;$T$108,O108,0),0),"")</f>
      </c>
      <c r="P125" s="62"/>
      <c r="Q125" s="62"/>
      <c r="R125" s="62"/>
      <c r="S125" s="110"/>
      <c r="T125" s="62"/>
    </row>
    <row r="126" spans="3:20" ht="3" customHeight="1">
      <c r="C126" s="78"/>
      <c r="E126" s="78"/>
      <c r="F126" s="78"/>
      <c r="G126" s="78"/>
      <c r="I126" s="121"/>
      <c r="J126" s="121"/>
      <c r="K126" s="121"/>
      <c r="L126" s="121"/>
      <c r="M126" s="121"/>
      <c r="N126" s="121"/>
      <c r="O126" s="121"/>
      <c r="P126" s="121"/>
      <c r="Q126" s="121"/>
      <c r="R126" s="121"/>
      <c r="S126" s="122"/>
      <c r="T126" s="123"/>
    </row>
    <row r="127" spans="1:19" ht="13.5" customHeight="1">
      <c r="A127" s="117" t="s">
        <v>54</v>
      </c>
      <c r="B127" s="117"/>
      <c r="C127" s="82" t="s">
        <v>97</v>
      </c>
      <c r="S127" s="110"/>
    </row>
    <row r="128" spans="1:19" ht="13.5" customHeight="1">
      <c r="A128" s="117"/>
      <c r="B128" s="117"/>
      <c r="C128" s="82" t="s">
        <v>143</v>
      </c>
      <c r="I128" s="48">
        <f>IF(OR(I125&lt;&gt;"",I36&lt;&gt;""),IF(I125&gt;0,I36,0),"")</f>
      </c>
      <c r="K128" s="48">
        <f>IF(OR(K125&lt;&gt;"",K36&lt;&gt;""),IF(K125&gt;0,K36,0),"")</f>
      </c>
      <c r="M128" s="48">
        <f>IF(OR(M125&lt;&gt;"",M36&lt;&gt;""),IF(M125&gt;0,M36,0),"")</f>
      </c>
      <c r="O128" s="48">
        <f>IF(OR(O125&lt;&gt;"",O36&lt;&gt;""),IF(O125&gt;0,O36,0),"")</f>
      </c>
      <c r="Q128" s="48">
        <f>IF(OR(I128&lt;&gt;"",K128&lt;&gt;"",M128&lt;&gt;"",O128&lt;&gt;""),+I128+K128+M128+O128,"")</f>
      </c>
      <c r="S128" s="110"/>
    </row>
    <row r="129" spans="3:20" ht="3" customHeight="1">
      <c r="C129" s="78"/>
      <c r="E129" s="78"/>
      <c r="F129" s="78"/>
      <c r="G129" s="78"/>
      <c r="I129" s="121"/>
      <c r="J129" s="121"/>
      <c r="K129" s="121"/>
      <c r="L129" s="121"/>
      <c r="M129" s="121"/>
      <c r="N129" s="121"/>
      <c r="O129" s="121"/>
      <c r="P129" s="121"/>
      <c r="Q129" s="121"/>
      <c r="R129" s="121"/>
      <c r="S129" s="122"/>
      <c r="T129" s="123"/>
    </row>
    <row r="130" spans="1:19" ht="13.5" customHeight="1">
      <c r="A130" s="117" t="s">
        <v>55</v>
      </c>
      <c r="B130" s="117"/>
      <c r="C130" s="82" t="s">
        <v>96</v>
      </c>
      <c r="I130" s="50"/>
      <c r="S130" s="110"/>
    </row>
    <row r="131" spans="1:19" ht="13.5" customHeight="1">
      <c r="A131" s="117"/>
      <c r="B131" s="117"/>
      <c r="C131" s="82" t="s">
        <v>189</v>
      </c>
      <c r="I131" s="133">
        <f>IF(OR($Q128&lt;&gt;"",I128&lt;&gt;""),IF($Q128=0,0,ROUND(+I128/$Q$128,4)),"")</f>
      </c>
      <c r="K131" s="133">
        <f>IF(OR($Q128&lt;&gt;"",K128&lt;&gt;""),IF($Q128=0,0,ROUND(+K128/$Q$128,4)),"")</f>
      </c>
      <c r="M131" s="133">
        <f>IF(OR($Q128&lt;&gt;"",M128&lt;&gt;""),IF($Q128=0,0,ROUND(+M128/$Q$128,4)),"")</f>
      </c>
      <c r="O131" s="133">
        <f>IF(OR($Q128&lt;&gt;"",O128&lt;&gt;""),IF($Q128=0,0,ROUND(+O128/$Q$128,4)),"")</f>
      </c>
      <c r="Q131" s="133">
        <f>IF(OR(I131&lt;&gt;"",K131&lt;&gt;"",M131&lt;&gt;"",O131&lt;&gt;""),+I131+K131+M131+O131,"")</f>
      </c>
      <c r="S131" s="110"/>
    </row>
    <row r="132" spans="1:19" ht="13.5" customHeight="1" hidden="1">
      <c r="A132" s="117"/>
      <c r="B132" s="117"/>
      <c r="C132" s="142"/>
      <c r="E132" s="143"/>
      <c r="F132" s="143"/>
      <c r="G132" s="143"/>
      <c r="H132" s="144"/>
      <c r="I132" s="194">
        <f>IF(OR(I36&lt;&gt;"",I131&lt;&gt;"",$Q$122&lt;&gt;""),IF(I36=0,0,I131*$Q$122/I36*100),"")</f>
      </c>
      <c r="J132" s="195"/>
      <c r="K132" s="194">
        <f>IF(OR(K36&lt;&gt;"",K131&lt;&gt;"",$Q$122&lt;&gt;""),IF(K36=0,0,K131*$Q$122/K36*100),"")</f>
      </c>
      <c r="L132" s="195"/>
      <c r="M132" s="194">
        <f>IF(OR(M36&lt;&gt;"",M131&lt;&gt;"",$Q$122&lt;&gt;""),IF(M36=0,0,M131*$Q$122/M36*100),"")</f>
      </c>
      <c r="N132" s="195"/>
      <c r="O132" s="194">
        <f>IF(OR(O36&lt;&gt;"",O131&lt;&gt;"",$Q$122&lt;&gt;""),IF(O36=0,0,O131*$Q$122/O36*100),"")</f>
      </c>
      <c r="P132" s="149"/>
      <c r="Q132" s="196"/>
      <c r="S132" s="110"/>
    </row>
    <row r="133" spans="3:20" ht="3" customHeight="1">
      <c r="C133" s="145"/>
      <c r="E133" s="145"/>
      <c r="F133" s="145"/>
      <c r="G133" s="145"/>
      <c r="H133" s="144"/>
      <c r="I133" s="195"/>
      <c r="J133" s="195"/>
      <c r="K133" s="195"/>
      <c r="L133" s="195"/>
      <c r="M133" s="195"/>
      <c r="N133" s="195"/>
      <c r="O133" s="195"/>
      <c r="P133" s="149"/>
      <c r="Q133" s="149"/>
      <c r="R133" s="121"/>
      <c r="S133" s="122"/>
      <c r="T133" s="123"/>
    </row>
    <row r="134" spans="1:19" ht="13.5" customHeight="1">
      <c r="A134" s="117" t="s">
        <v>56</v>
      </c>
      <c r="B134" s="117"/>
      <c r="C134" s="142" t="s">
        <v>115</v>
      </c>
      <c r="E134" s="143"/>
      <c r="F134" s="143"/>
      <c r="G134" s="143"/>
      <c r="H134" s="144"/>
      <c r="I134" s="195"/>
      <c r="J134" s="195"/>
      <c r="K134" s="195"/>
      <c r="L134" s="195"/>
      <c r="M134" s="195"/>
      <c r="N134" s="195"/>
      <c r="O134" s="195"/>
      <c r="P134" s="149"/>
      <c r="Q134" s="149"/>
      <c r="S134" s="110"/>
    </row>
    <row r="135" spans="3:19" ht="13.5" customHeight="1">
      <c r="C135" s="146" t="s">
        <v>188</v>
      </c>
      <c r="E135" s="143"/>
      <c r="F135" s="143"/>
      <c r="G135" s="143"/>
      <c r="H135" s="144"/>
      <c r="I135" s="192">
        <f>IF(OR(I125&lt;&gt;"",I132&lt;&gt;""),IF(I125&gt;0,IF(AND(I125-I132&lt;0,I125-I132&gt;-I125),-I125,ROUND(-I132,4)),0),"")</f>
      </c>
      <c r="J135" s="193"/>
      <c r="K135" s="192">
        <f>IF(OR(K125&lt;&gt;"",K132&lt;&gt;""),IF(K125&gt;0,IF(AND(K125-K132&lt;0,K125-K132&gt;-K125),-K125,ROUND(-K132,4)),0),"")</f>
      </c>
      <c r="L135" s="193"/>
      <c r="M135" s="192">
        <f>IF(OR(M125&lt;&gt;"",M132&lt;&gt;""),IF(M125&gt;0,IF(AND(M125-M132&lt;0,M125-M132&gt;-M125),-M125,ROUND(-M132,4)),0),"")</f>
      </c>
      <c r="N135" s="193"/>
      <c r="O135" s="192">
        <f>IF(OR(O125&lt;&gt;"",O132&lt;&gt;""),IF(O125&gt;0,IF(AND(O125-O132&lt;0,O125-O132&gt;-O125),-O125,ROUND(-O132,4)),0),"")</f>
      </c>
      <c r="P135" s="149"/>
      <c r="Q135" s="148">
        <f>IF(OR(I135&lt;&gt;"",K135&lt;&gt;"",M135&lt;&gt;"",O135&lt;&gt;""),+I135+K135+M135+O135,"")</f>
      </c>
      <c r="S135" s="110"/>
    </row>
    <row r="136" spans="3:20" ht="3" customHeight="1">
      <c r="C136" s="78"/>
      <c r="E136" s="78"/>
      <c r="F136" s="78"/>
      <c r="G136" s="78"/>
      <c r="I136" s="121"/>
      <c r="J136" s="121"/>
      <c r="K136" s="121"/>
      <c r="L136" s="121"/>
      <c r="M136" s="121"/>
      <c r="N136" s="121"/>
      <c r="O136" s="121"/>
      <c r="P136" s="121"/>
      <c r="Q136" s="121"/>
      <c r="R136" s="121"/>
      <c r="S136" s="122"/>
      <c r="T136" s="123"/>
    </row>
    <row r="137" spans="1:20" ht="13.5" customHeight="1">
      <c r="A137" s="91" t="s">
        <v>57</v>
      </c>
      <c r="C137" s="81" t="s">
        <v>144</v>
      </c>
      <c r="E137" s="78"/>
      <c r="F137" s="78"/>
      <c r="G137" s="78"/>
      <c r="I137" s="46">
        <f>IF(OR(I108&lt;&gt;"",I135&lt;&gt;""),ROUND(+I108+I135,4),"")</f>
      </c>
      <c r="J137" s="121"/>
      <c r="K137" s="46">
        <f>IF(OR(K108&lt;&gt;"",K135&lt;&gt;""),ROUND(+K108+K135,4),"")</f>
      </c>
      <c r="L137" s="121"/>
      <c r="M137" s="46">
        <f>IF(OR(M108&lt;&gt;"",M135&lt;&gt;""),ROUND(+M108+M135,4),"")</f>
      </c>
      <c r="N137" s="121"/>
      <c r="O137" s="46">
        <f>IF(OR(O108&lt;&gt;"",O135&lt;&gt;""),ROUND(+O108+O135,4),"")</f>
      </c>
      <c r="P137" s="121"/>
      <c r="Q137" s="121"/>
      <c r="R137" s="121"/>
      <c r="S137" s="122"/>
      <c r="T137" s="123"/>
    </row>
    <row r="138" spans="3:20" ht="3" customHeight="1">
      <c r="C138" s="78"/>
      <c r="E138" s="78"/>
      <c r="F138" s="78"/>
      <c r="G138" s="78"/>
      <c r="I138" s="121"/>
      <c r="J138" s="121"/>
      <c r="K138" s="121"/>
      <c r="L138" s="121"/>
      <c r="M138" s="121"/>
      <c r="N138" s="121"/>
      <c r="O138" s="121"/>
      <c r="P138" s="121"/>
      <c r="Q138" s="121"/>
      <c r="R138" s="121"/>
      <c r="S138" s="122"/>
      <c r="T138" s="123"/>
    </row>
    <row r="139" spans="1:20" ht="14.25" customHeight="1">
      <c r="A139" s="91" t="s">
        <v>58</v>
      </c>
      <c r="C139" s="81" t="s">
        <v>116</v>
      </c>
      <c r="E139" s="78"/>
      <c r="F139" s="78"/>
      <c r="G139" s="78"/>
      <c r="I139" s="50"/>
      <c r="P139" s="121"/>
      <c r="Q139" s="121"/>
      <c r="R139" s="121"/>
      <c r="S139" s="122"/>
      <c r="T139" s="123"/>
    </row>
    <row r="140" spans="3:20" ht="13.5" customHeight="1">
      <c r="C140" s="147" t="s">
        <v>145</v>
      </c>
      <c r="E140" s="78"/>
      <c r="F140" s="78"/>
      <c r="G140" s="78"/>
      <c r="I140" s="148">
        <f>IF(OR(I137&lt;&gt;"",I108&lt;&gt;"",I135&lt;&gt;""),IF(+I137&lt;1,ROUND(+I108+I135,3),ROUND(+I108+I135,4)),"")</f>
      </c>
      <c r="J140" s="149"/>
      <c r="K140" s="148">
        <f>IF(OR(K137&lt;&gt;"",K108&lt;&gt;"",K135&lt;&gt;""),IF(+K137&lt;1,ROUND(+K108+K135,3),ROUND(+K108+K135,4)),"")</f>
      </c>
      <c r="L140" s="149"/>
      <c r="M140" s="148">
        <f>IF(OR(M137&lt;&gt;"",M108&lt;&gt;"",M135&lt;&gt;""),IF(+M137&lt;1,ROUND(+M108+M135,3),ROUND(+M108+M135,4)),"")</f>
      </c>
      <c r="N140" s="149"/>
      <c r="O140" s="148">
        <f>IF(OR(O137&lt;&gt;"",O108&lt;&gt;"",O135&lt;&gt;""),IF(+O137&lt;1,ROUND(+O108+O135,3),ROUND(+O108+O135,4)),"")</f>
      </c>
      <c r="P140" s="121"/>
      <c r="Q140" s="121"/>
      <c r="R140" s="121"/>
      <c r="S140" s="122"/>
      <c r="T140" s="123"/>
    </row>
    <row r="141" spans="3:20" ht="3" customHeight="1">
      <c r="C141" s="78"/>
      <c r="E141" s="78"/>
      <c r="F141" s="78"/>
      <c r="G141" s="78"/>
      <c r="I141" s="121"/>
      <c r="J141" s="121"/>
      <c r="K141" s="121"/>
      <c r="L141" s="121"/>
      <c r="M141" s="121"/>
      <c r="N141" s="121"/>
      <c r="O141" s="121"/>
      <c r="P141" s="121"/>
      <c r="Q141" s="121"/>
      <c r="R141" s="121"/>
      <c r="S141" s="122"/>
      <c r="T141" s="123"/>
    </row>
    <row r="142" spans="3:19" ht="13.5" customHeight="1">
      <c r="C142" s="88" t="s">
        <v>61</v>
      </c>
      <c r="S142" s="110"/>
    </row>
    <row r="143" spans="1:19" ht="14.25" customHeight="1">
      <c r="A143" s="117" t="s">
        <v>59</v>
      </c>
      <c r="B143" s="117"/>
      <c r="C143" s="82" t="s">
        <v>179</v>
      </c>
      <c r="I143" s="48">
        <f>IF(OR(I22&lt;&gt;"",I140&lt;&gt;""),ROUND(+I22*I140/100,0),"")</f>
      </c>
      <c r="K143" s="48">
        <f>IF(OR(K22&lt;&gt;"",K140&lt;&gt;""),ROUND(+K22*K140/100,0),"")</f>
      </c>
      <c r="M143" s="48">
        <f>IF(OR(M22&lt;&gt;"",M140&lt;&gt;""),ROUND(+M22*M140/100,0),"")</f>
      </c>
      <c r="O143" s="48">
        <f>IF(OR(O22&lt;&gt;"",O140&lt;&gt;""),ROUND(+O22*O140/100,0),"")</f>
      </c>
      <c r="Q143" s="48">
        <f>IF(OR(I143&lt;&gt;"",K143&lt;&gt;"",M143&lt;&gt;"",O143&lt;&gt;""),+I143+K143+M143+O143,"")</f>
      </c>
      <c r="S143" s="110"/>
    </row>
    <row r="144" spans="3:20" ht="3" customHeight="1">
      <c r="C144" s="78"/>
      <c r="E144" s="78"/>
      <c r="F144" s="78"/>
      <c r="G144" s="78"/>
      <c r="I144" s="121"/>
      <c r="J144" s="121"/>
      <c r="K144" s="121"/>
      <c r="L144" s="121"/>
      <c r="M144" s="121"/>
      <c r="N144" s="121"/>
      <c r="O144" s="121"/>
      <c r="P144" s="121"/>
      <c r="Q144" s="121"/>
      <c r="R144" s="121"/>
      <c r="S144" s="122"/>
      <c r="T144" s="123"/>
    </row>
    <row r="145" spans="1:19" ht="13.5" customHeight="1">
      <c r="A145" s="117" t="s">
        <v>60</v>
      </c>
      <c r="B145" s="117"/>
      <c r="C145" s="82" t="s">
        <v>102</v>
      </c>
      <c r="Q145" s="48">
        <f>IF(+Q22&lt;&gt;"",+Q22,"")</f>
      </c>
      <c r="S145" s="110"/>
    </row>
    <row r="146" spans="3:20" ht="3" customHeight="1">
      <c r="C146" s="78"/>
      <c r="E146" s="78"/>
      <c r="F146" s="78"/>
      <c r="G146" s="78"/>
      <c r="I146" s="121"/>
      <c r="J146" s="121"/>
      <c r="K146" s="121"/>
      <c r="L146" s="121"/>
      <c r="M146" s="121"/>
      <c r="N146" s="121"/>
      <c r="O146" s="121"/>
      <c r="P146" s="121"/>
      <c r="Q146" s="121"/>
      <c r="R146" s="121"/>
      <c r="S146" s="122"/>
      <c r="T146" s="123"/>
    </row>
    <row r="147" spans="1:19" ht="14.25" customHeight="1">
      <c r="A147" s="117" t="s">
        <v>98</v>
      </c>
      <c r="B147" s="117"/>
      <c r="C147" s="82" t="s">
        <v>180</v>
      </c>
      <c r="Q147" s="133">
        <f>IF(OR(Q145&lt;&gt;"",Q143&lt;&gt;""),IF(Q145=0,0,IF(+Q143/Q145*100&lt;1,ROUND(+Q143/Q145*100,3),ROUND(Q143/Q145*100,4))),"")</f>
      </c>
      <c r="S147" s="110"/>
    </row>
    <row r="148" spans="3:20" ht="3" customHeight="1">
      <c r="C148" s="78"/>
      <c r="E148" s="78"/>
      <c r="F148" s="78"/>
      <c r="G148" s="78"/>
      <c r="I148" s="121"/>
      <c r="J148" s="121"/>
      <c r="K148" s="121"/>
      <c r="L148" s="121"/>
      <c r="M148" s="121"/>
      <c r="N148" s="121"/>
      <c r="O148" s="121"/>
      <c r="P148" s="121"/>
      <c r="Q148" s="121"/>
      <c r="R148" s="121"/>
      <c r="S148" s="122"/>
      <c r="T148" s="123"/>
    </row>
    <row r="149" spans="1:19" ht="13.5" customHeight="1">
      <c r="A149" s="117" t="s">
        <v>130</v>
      </c>
      <c r="B149" s="117"/>
      <c r="C149" s="150" t="s">
        <v>182</v>
      </c>
      <c r="E149" s="72"/>
      <c r="F149" s="72"/>
      <c r="G149" s="72"/>
      <c r="H149" s="72"/>
      <c r="I149" s="72"/>
      <c r="S149" s="110"/>
    </row>
    <row r="150" spans="3:19" ht="15" customHeight="1">
      <c r="C150" s="81" t="s">
        <v>181</v>
      </c>
      <c r="E150" s="72"/>
      <c r="F150" s="72"/>
      <c r="G150" s="72"/>
      <c r="H150" s="72"/>
      <c r="I150" s="72"/>
      <c r="S150" s="110"/>
    </row>
    <row r="151" spans="3:19" ht="13.5" customHeight="1">
      <c r="C151" s="151" t="s">
        <v>343</v>
      </c>
      <c r="E151" s="72"/>
      <c r="F151" s="72"/>
      <c r="G151" s="72"/>
      <c r="H151" s="72"/>
      <c r="I151" s="133">
        <f>IF(I140&lt;&gt;"",IF(I140&lt;1,ROUND(I140,3),ROUND(I140,4)),"")</f>
      </c>
      <c r="K151" s="133">
        <f>IF(K140&lt;&gt;"",IF(K140&lt;1,ROUND(K140,3),ROUND(K140,4)),"")</f>
      </c>
      <c r="M151" s="133">
        <f>IF(M140&lt;&gt;"",IF(M140&lt;1,ROUND(M140,3),ROUND(M140,4)),"")</f>
      </c>
      <c r="O151" s="133">
        <f>IF(O140&lt;&gt;"",IF(O140&lt;1,ROUND(O140,3),ROUND(O140,4)),"")</f>
      </c>
      <c r="S151" s="110"/>
    </row>
    <row r="152" spans="1:20" ht="15">
      <c r="A152" s="152"/>
      <c r="B152" s="152"/>
      <c r="C152" s="152"/>
      <c r="D152" s="65"/>
      <c r="E152" s="65"/>
      <c r="F152" s="65"/>
      <c r="G152" s="65"/>
      <c r="H152" s="104"/>
      <c r="I152" s="105"/>
      <c r="J152" s="65"/>
      <c r="K152" s="65"/>
      <c r="L152" s="65"/>
      <c r="M152" s="65"/>
      <c r="N152" s="65"/>
      <c r="O152" s="65"/>
      <c r="P152" s="65"/>
      <c r="Q152" s="65"/>
      <c r="R152" s="65"/>
      <c r="S152" s="110"/>
      <c r="T152" s="65"/>
    </row>
    <row r="153" ht="15">
      <c r="S153" s="153"/>
    </row>
    <row r="154" ht="3" customHeight="1">
      <c r="S154" s="110"/>
    </row>
    <row r="155" ht="3" customHeight="1">
      <c r="S155" s="110"/>
    </row>
    <row r="156" ht="3" customHeight="1">
      <c r="S156" s="110"/>
    </row>
    <row r="157" ht="13.5" customHeight="1">
      <c r="S157" s="110"/>
    </row>
    <row r="158" ht="13.5" customHeight="1">
      <c r="S158" s="110"/>
    </row>
    <row r="159" ht="13.5" customHeight="1">
      <c r="S159" s="110"/>
    </row>
    <row r="160" ht="13.5" customHeight="1">
      <c r="S160" s="110"/>
    </row>
    <row r="161" spans="1:20" ht="13.5" customHeight="1">
      <c r="A161" s="139"/>
      <c r="B161" s="139"/>
      <c r="C161" s="84" t="s">
        <v>185</v>
      </c>
      <c r="E161" s="62"/>
      <c r="F161" s="62"/>
      <c r="G161" s="62"/>
      <c r="H161" s="68"/>
      <c r="I161" s="107"/>
      <c r="J161" s="62"/>
      <c r="K161" s="62"/>
      <c r="L161" s="62"/>
      <c r="M161" s="62"/>
      <c r="N161" s="62"/>
      <c r="O161" s="62"/>
      <c r="P161" s="62"/>
      <c r="Q161" s="62"/>
      <c r="R161" s="62"/>
      <c r="S161" s="110"/>
      <c r="T161" s="62"/>
    </row>
    <row r="162" spans="1:19" ht="14.25" customHeight="1">
      <c r="A162" s="91" t="s">
        <v>131</v>
      </c>
      <c r="C162" s="81" t="s">
        <v>183</v>
      </c>
      <c r="E162" s="78"/>
      <c r="F162" s="78"/>
      <c r="G162" s="78"/>
      <c r="I162" s="154">
        <f>IF(OR(I151&lt;&gt;"",I22&lt;&gt;""),ROUND(+I151*I$22/100,2),"")</f>
      </c>
      <c r="K162" s="154">
        <f>IF(OR(K151&lt;&gt;"",K22&lt;&gt;""),ROUND(+K151*K$22/100,2),"")</f>
      </c>
      <c r="M162" s="154">
        <f>IF(OR(M151&lt;&gt;"",M22&lt;&gt;""),ROUND(+M151*M$22/100,2),"")</f>
      </c>
      <c r="O162" s="154">
        <f>IF(OR(O151&lt;&gt;"",O22&lt;&gt;""),ROUND(+O151*O$22/100,2),"")</f>
      </c>
      <c r="Q162" s="154">
        <f>IF(OR(I162&lt;&gt;"",K162&lt;&gt;"",M162&lt;&gt;"",O162&lt;&gt;""),+I162+K162+M162+O162,"")</f>
      </c>
      <c r="R162" s="62"/>
      <c r="S162" s="110"/>
    </row>
    <row r="163" spans="4:20" ht="2.25" customHeight="1">
      <c r="D163" s="78"/>
      <c r="E163" s="78"/>
      <c r="F163" s="78"/>
      <c r="G163" s="78"/>
      <c r="I163" s="121"/>
      <c r="J163" s="121"/>
      <c r="K163" s="121"/>
      <c r="L163" s="121"/>
      <c r="M163" s="121"/>
      <c r="N163" s="121"/>
      <c r="O163" s="121"/>
      <c r="P163" s="121"/>
      <c r="Q163" s="121"/>
      <c r="R163" s="62"/>
      <c r="S163" s="110"/>
      <c r="T163" s="123"/>
    </row>
    <row r="164" spans="1:19" ht="14.25" customHeight="1">
      <c r="A164" s="91" t="s">
        <v>132</v>
      </c>
      <c r="C164" s="466" t="s">
        <v>184</v>
      </c>
      <c r="D164" s="441"/>
      <c r="E164" s="441"/>
      <c r="F164" s="441"/>
      <c r="G164" s="441"/>
      <c r="Q164" s="155"/>
      <c r="R164" s="62"/>
      <c r="S164" s="110"/>
    </row>
    <row r="165" spans="3:19" ht="13.5" customHeight="1">
      <c r="C165" s="441"/>
      <c r="D165" s="441"/>
      <c r="E165" s="441"/>
      <c r="F165" s="441"/>
      <c r="G165" s="441"/>
      <c r="I165" s="154">
        <f>IF(OR($T$108&lt;&gt;"",I22&lt;&gt;""),ROUND(+$T$108*I22/100,2),"")</f>
      </c>
      <c r="K165" s="154">
        <f>IF(OR($T$108&lt;&gt;"",K22&lt;&gt;""),ROUND(+$T$108*K22/100,2),"")</f>
      </c>
      <c r="M165" s="154">
        <f>IF(OR($T$108&lt;&gt;"",M22&lt;&gt;""),ROUND(+$T$108*M22/100,2),"")</f>
      </c>
      <c r="O165" s="154">
        <f>IF(OR($T$108&lt;&gt;"",O22&lt;&gt;""),ROUND(+$T$108*O22/100,2),"")</f>
      </c>
      <c r="Q165" s="154">
        <f>IF(OR(I165&lt;&gt;"",K165&lt;&gt;"",M165&lt;&gt;"",O165&lt;&gt;""),+I165+K165+M165+O165,"")</f>
      </c>
      <c r="R165" s="62"/>
      <c r="S165" s="110"/>
    </row>
    <row r="166" spans="4:20" ht="2.25" customHeight="1">
      <c r="D166" s="78"/>
      <c r="E166" s="78"/>
      <c r="F166" s="78"/>
      <c r="G166" s="78"/>
      <c r="I166" s="121"/>
      <c r="J166" s="121"/>
      <c r="K166" s="121"/>
      <c r="L166" s="121"/>
      <c r="M166" s="121"/>
      <c r="N166" s="121"/>
      <c r="O166" s="121"/>
      <c r="P166" s="121"/>
      <c r="Q166" s="121"/>
      <c r="R166" s="62"/>
      <c r="S166" s="110"/>
      <c r="T166" s="123"/>
    </row>
    <row r="167" spans="1:19" ht="13.5" customHeight="1">
      <c r="A167" s="91" t="s">
        <v>135</v>
      </c>
      <c r="C167" s="82" t="s">
        <v>146</v>
      </c>
      <c r="I167" s="197">
        <f>IF(OR(I162&lt;&gt;"",I165&lt;&gt;""),+I162-I165,"")</f>
      </c>
      <c r="K167" s="154">
        <f>IF(OR(K162&lt;&gt;"",K165&lt;&gt;""),+K162-K165,"")</f>
      </c>
      <c r="M167" s="154">
        <f>IF(OR(M162&lt;&gt;"",M165&lt;&gt;""),+M162-M165,"")</f>
      </c>
      <c r="O167" s="154">
        <f>IF(OR(O162&lt;&gt;"",O165&lt;&gt;""),+O162-O165,"")</f>
      </c>
      <c r="Q167" s="154">
        <f>IF(OR(I167&lt;&gt;"",K167&lt;&gt;"",M167&lt;&gt;"",O167&lt;&gt;""),+I167+K167+M167+O167,"")</f>
      </c>
      <c r="R167" s="62"/>
      <c r="S167" s="110"/>
    </row>
    <row r="168" spans="3:20" ht="2.25" customHeight="1">
      <c r="C168" s="78"/>
      <c r="E168" s="78"/>
      <c r="F168" s="78"/>
      <c r="G168" s="78"/>
      <c r="I168" s="121"/>
      <c r="J168" s="121"/>
      <c r="K168" s="121"/>
      <c r="L168" s="121"/>
      <c r="M168" s="121"/>
      <c r="N168" s="121"/>
      <c r="O168" s="121"/>
      <c r="P168" s="121"/>
      <c r="Q168" s="121"/>
      <c r="R168" s="62"/>
      <c r="S168" s="110"/>
      <c r="T168" s="123"/>
    </row>
    <row r="169" spans="1:19" ht="14.25" customHeight="1">
      <c r="A169" s="91" t="s">
        <v>148</v>
      </c>
      <c r="C169" s="50" t="s">
        <v>147</v>
      </c>
      <c r="I169" s="92">
        <f>IF(OR(G19&lt;&gt;"",I167&lt;&gt;"",I165&lt;&gt;""),IF('Data Entry Page'!H29=0,0,ROUND(+I167/I165,6)),"")</f>
      </c>
      <c r="J169" s="156"/>
      <c r="K169" s="92">
        <f>IF(OR(I19&lt;&gt;"",K167&lt;&gt;"",K165&lt;&gt;""),IF('Data Entry Page'!J29=0,0,ROUND(+K167/K165,6)),"")</f>
      </c>
      <c r="L169" s="156"/>
      <c r="M169" s="92">
        <f>IF(OR(K19&lt;&gt;"",M167&lt;&gt;"",M165&lt;&gt;""),IF('Data Entry Page'!L29=0,0,ROUND(+M167/M165,6)),"")</f>
      </c>
      <c r="N169" s="156"/>
      <c r="O169" s="92">
        <f>IF(OR(M19&lt;&gt;"",O167&lt;&gt;"",O165&lt;&gt;""),IF('Data Entry Page'!N29=0,0,ROUND(+O167/O165,6)),"")</f>
      </c>
      <c r="P169" s="156"/>
      <c r="Q169" s="92">
        <f>IF(OR(Q165&lt;&gt;"",Q167&lt;&gt;""),IF(Q165=0,0,ROUND(+Q167/Q165,6)),"")</f>
      </c>
      <c r="R169" s="62"/>
      <c r="S169" s="110"/>
    </row>
    <row r="170" spans="3:19" ht="15">
      <c r="C170" s="50"/>
      <c r="R170" s="62"/>
      <c r="S170" s="110"/>
    </row>
    <row r="171" spans="3:19" ht="15">
      <c r="C171" s="88" t="s">
        <v>190</v>
      </c>
      <c r="R171" s="62"/>
      <c r="S171" s="110"/>
    </row>
    <row r="172" spans="1:20" ht="15">
      <c r="A172" s="91" t="s">
        <v>191</v>
      </c>
      <c r="C172" s="50" t="s">
        <v>319</v>
      </c>
      <c r="I172" s="46">
        <f>IF(+'Summary Page'!K37&lt;&gt;"",+'Summary Page'!K37,"")</f>
      </c>
      <c r="J172" s="191"/>
      <c r="K172" s="46">
        <f>IF(+'Summary Page'!M37&lt;&gt;"",+'Summary Page'!M37,"")</f>
      </c>
      <c r="L172" s="191"/>
      <c r="M172" s="46">
        <f>IF(+'Summary Page'!O37&lt;&gt;"",+'Summary Page'!O37,"")</f>
      </c>
      <c r="N172" s="191"/>
      <c r="O172" s="46">
        <f>IF(+'Summary Page'!Q37&lt;&gt;"",+'Summary Page'!Q37,"")</f>
      </c>
      <c r="P172" s="191"/>
      <c r="Q172" s="191"/>
      <c r="R172" s="203"/>
      <c r="S172" s="204"/>
      <c r="T172" s="191"/>
    </row>
    <row r="173" spans="3:20" ht="2.25" customHeight="1">
      <c r="C173" s="78"/>
      <c r="E173" s="78"/>
      <c r="F173" s="78"/>
      <c r="G173" s="78"/>
      <c r="I173" s="205"/>
      <c r="J173" s="205"/>
      <c r="K173" s="205"/>
      <c r="L173" s="205"/>
      <c r="M173" s="205"/>
      <c r="N173" s="205"/>
      <c r="O173" s="205"/>
      <c r="P173" s="205"/>
      <c r="Q173" s="205"/>
      <c r="R173" s="203"/>
      <c r="S173" s="204"/>
      <c r="T173" s="125"/>
    </row>
    <row r="174" spans="1:20" ht="15">
      <c r="A174" s="91" t="s">
        <v>192</v>
      </c>
      <c r="C174" s="50" t="s">
        <v>193</v>
      </c>
      <c r="I174" s="46">
        <f>IF(I172&lt;&gt;"",IF(+'Summary Page'!K46&lt;&gt;"",+'Summary Page'!K46,0),"")</f>
      </c>
      <c r="J174" s="191"/>
      <c r="K174" s="46">
        <f>IF(K172&lt;&gt;"",IF(+'Summary Page'!M46&lt;&gt;"",+'Summary Page'!M46,0),"")</f>
      </c>
      <c r="L174" s="191"/>
      <c r="M174" s="46">
        <f>IF(M172&lt;&gt;"",IF(+'Summary Page'!O46&lt;&gt;"",+'Summary Page'!O46,0),"")</f>
      </c>
      <c r="N174" s="191"/>
      <c r="O174" s="46">
        <f>IF(O172&lt;&gt;"",IF(+'Summary Page'!Q46&lt;&gt;"",+'Summary Page'!Q46,0),"")</f>
      </c>
      <c r="P174" s="191"/>
      <c r="Q174" s="191"/>
      <c r="R174" s="203"/>
      <c r="S174" s="204"/>
      <c r="T174" s="191"/>
    </row>
    <row r="175" spans="3:20" ht="2.25" customHeight="1">
      <c r="C175" s="78"/>
      <c r="E175" s="78"/>
      <c r="F175" s="78"/>
      <c r="G175" s="78"/>
      <c r="I175" s="205"/>
      <c r="J175" s="205"/>
      <c r="K175" s="205"/>
      <c r="L175" s="205"/>
      <c r="M175" s="205"/>
      <c r="N175" s="205"/>
      <c r="O175" s="205"/>
      <c r="P175" s="205"/>
      <c r="Q175" s="205"/>
      <c r="R175" s="203"/>
      <c r="S175" s="204"/>
      <c r="T175" s="125"/>
    </row>
    <row r="176" spans="1:20" ht="15">
      <c r="A176" s="91" t="s">
        <v>194</v>
      </c>
      <c r="C176" s="50" t="s">
        <v>195</v>
      </c>
      <c r="I176" s="46">
        <f>IF(OR(I172&lt;&gt;"",I174&lt;&gt;""),+I172+I174,"")</f>
      </c>
      <c r="J176" s="191"/>
      <c r="K176" s="46">
        <f>IF(OR(K172&lt;&gt;"",K174&lt;&gt;""),+K172+K174,"")</f>
      </c>
      <c r="L176" s="191"/>
      <c r="M176" s="46">
        <f>IF(OR(M172&lt;&gt;"",M174&lt;&gt;""),+M172+M174,"")</f>
      </c>
      <c r="N176" s="191"/>
      <c r="O176" s="46">
        <f>IF(OR(O172&lt;&gt;"",O174&lt;&gt;""),+O172+O174,"")</f>
      </c>
      <c r="P176" s="191"/>
      <c r="Q176" s="191"/>
      <c r="R176" s="203"/>
      <c r="S176" s="204"/>
      <c r="T176" s="191"/>
    </row>
    <row r="177" spans="3:20" ht="2.25" customHeight="1">
      <c r="C177" s="78"/>
      <c r="E177" s="78"/>
      <c r="F177" s="78"/>
      <c r="G177" s="78"/>
      <c r="I177" s="205"/>
      <c r="J177" s="205"/>
      <c r="K177" s="205"/>
      <c r="L177" s="205"/>
      <c r="M177" s="205"/>
      <c r="N177" s="205"/>
      <c r="O177" s="205"/>
      <c r="P177" s="205"/>
      <c r="Q177" s="205"/>
      <c r="R177" s="203"/>
      <c r="S177" s="204"/>
      <c r="T177" s="125"/>
    </row>
    <row r="178" spans="1:20" ht="15">
      <c r="A178" s="91" t="s">
        <v>196</v>
      </c>
      <c r="C178" s="50" t="s">
        <v>197</v>
      </c>
      <c r="I178" s="206">
        <f>IF(+I22&lt;&gt;"",+I22,"")</f>
      </c>
      <c r="J178" s="191"/>
      <c r="K178" s="206">
        <f>IF(+K22&lt;&gt;"",+K22,"")</f>
      </c>
      <c r="L178" s="191"/>
      <c r="M178" s="206">
        <f>IF(+M22&lt;&gt;"",+M22,"")</f>
      </c>
      <c r="N178" s="191"/>
      <c r="O178" s="206">
        <f>IF(+O22&lt;&gt;"",+O22,"")</f>
      </c>
      <c r="P178" s="191"/>
      <c r="Q178" s="48">
        <f>IF(OR(I178&lt;&gt;"",K178&lt;&gt;"",M178&lt;&gt;"",O178&lt;&gt;""),+I178+K178+M178+O178,"")</f>
      </c>
      <c r="R178" s="203"/>
      <c r="S178" s="204"/>
      <c r="T178" s="191"/>
    </row>
    <row r="179" spans="3:20" ht="2.25" customHeight="1">
      <c r="C179" s="78"/>
      <c r="E179" s="78"/>
      <c r="F179" s="78"/>
      <c r="G179" s="78"/>
      <c r="I179" s="205"/>
      <c r="J179" s="205"/>
      <c r="K179" s="205"/>
      <c r="L179" s="205"/>
      <c r="M179" s="205"/>
      <c r="N179" s="205"/>
      <c r="O179" s="205"/>
      <c r="P179" s="205"/>
      <c r="Q179" s="205"/>
      <c r="R179" s="203"/>
      <c r="S179" s="204"/>
      <c r="T179" s="125"/>
    </row>
    <row r="180" spans="1:20" ht="15">
      <c r="A180" s="91" t="s">
        <v>198</v>
      </c>
      <c r="C180" s="50" t="s">
        <v>199</v>
      </c>
      <c r="I180" s="207"/>
      <c r="J180" s="191"/>
      <c r="K180" s="191"/>
      <c r="L180" s="191"/>
      <c r="M180" s="191"/>
      <c r="N180" s="191"/>
      <c r="O180" s="191"/>
      <c r="P180" s="191"/>
      <c r="Q180" s="191"/>
      <c r="R180" s="203"/>
      <c r="S180" s="204"/>
      <c r="T180" s="191"/>
    </row>
    <row r="181" spans="3:20" ht="15">
      <c r="C181" s="50" t="s">
        <v>200</v>
      </c>
      <c r="I181" s="206">
        <f>IF(OR(I176&lt;&gt;"",I178&lt;&gt;""),ROUND(+I176*I178/100,0),"")</f>
      </c>
      <c r="J181" s="191"/>
      <c r="K181" s="206">
        <f>IF(OR(K176&lt;&gt;"",K178&lt;&gt;""),ROUND(+K176*K178/100,0),"")</f>
      </c>
      <c r="L181" s="191"/>
      <c r="M181" s="206">
        <f>IF(OR(M176&lt;&gt;"",M178&lt;&gt;""),ROUND(+M176*M178/100,0),"")</f>
      </c>
      <c r="N181" s="191"/>
      <c r="O181" s="206">
        <f>IF(OR(O176&lt;&gt;"",O178&lt;&gt;""),ROUND(+O176*O178/100,0),"")</f>
      </c>
      <c r="P181" s="191"/>
      <c r="Q181" s="48">
        <f>IF(OR(I181&lt;&gt;"",K181&lt;&gt;"",M181&lt;&gt;"",O181&lt;&gt;""),+I181+K181+M181+O181,"")</f>
      </c>
      <c r="R181" s="203"/>
      <c r="S181" s="204"/>
      <c r="T181" s="191"/>
    </row>
    <row r="182" spans="3:20" ht="2.25" customHeight="1">
      <c r="C182" s="78"/>
      <c r="E182" s="78"/>
      <c r="F182" s="78"/>
      <c r="G182" s="78"/>
      <c r="I182" s="205"/>
      <c r="J182" s="205"/>
      <c r="K182" s="205"/>
      <c r="L182" s="205"/>
      <c r="M182" s="205"/>
      <c r="N182" s="205"/>
      <c r="O182" s="205"/>
      <c r="P182" s="205"/>
      <c r="Q182" s="205"/>
      <c r="R182" s="203"/>
      <c r="S182" s="204"/>
      <c r="T182" s="125"/>
    </row>
    <row r="183" spans="1:20" ht="15">
      <c r="A183" s="91" t="s">
        <v>201</v>
      </c>
      <c r="C183" s="50" t="s">
        <v>202</v>
      </c>
      <c r="I183" s="207"/>
      <c r="J183" s="191"/>
      <c r="K183" s="191"/>
      <c r="L183" s="191"/>
      <c r="M183" s="191"/>
      <c r="N183" s="191"/>
      <c r="O183" s="191"/>
      <c r="P183" s="191"/>
      <c r="Q183" s="148">
        <f>IF(OR(Q178&lt;&gt;"",Q181&lt;&gt;""),IF(Q178=0,0,ROUND(+Q181/Q178*100,4)),"")</f>
      </c>
      <c r="R183" s="203"/>
      <c r="S183" s="204"/>
      <c r="T183" s="191"/>
    </row>
    <row r="184" spans="3:20" ht="15">
      <c r="C184" s="50"/>
      <c r="I184" s="207"/>
      <c r="J184" s="191"/>
      <c r="K184" s="191"/>
      <c r="L184" s="191"/>
      <c r="M184" s="191"/>
      <c r="N184" s="191"/>
      <c r="O184" s="191"/>
      <c r="P184" s="191"/>
      <c r="Q184" s="191"/>
      <c r="R184" s="203"/>
      <c r="S184" s="204"/>
      <c r="T184" s="191"/>
    </row>
    <row r="185" spans="1:20" ht="15">
      <c r="A185" s="91" t="s">
        <v>203</v>
      </c>
      <c r="C185" s="50" t="s">
        <v>204</v>
      </c>
      <c r="I185" s="46">
        <f>IF(I172&lt;&gt;"",IF(+'Summary Page'!K44&lt;&gt;"",+'Summary Page'!K44,0),"")</f>
      </c>
      <c r="J185" s="191"/>
      <c r="K185" s="46">
        <f>IF(K172&lt;&gt;"",IF(+'Summary Page'!M44&lt;&gt;"",+'Summary Page'!M44,0),"")</f>
      </c>
      <c r="L185" s="191"/>
      <c r="M185" s="46">
        <f>IF(M172&lt;&gt;"",IF(+'Summary Page'!O44&lt;&gt;"",+'Summary Page'!O44,0),"")</f>
      </c>
      <c r="N185" s="191"/>
      <c r="O185" s="46">
        <f>IF(O172&lt;&gt;"",IF(+'Summary Page'!Q44&lt;&gt;"",+'Summary Page'!Q44,0),"")</f>
      </c>
      <c r="P185" s="191"/>
      <c r="Q185" s="191"/>
      <c r="R185" s="203"/>
      <c r="S185" s="204"/>
      <c r="T185" s="191"/>
    </row>
    <row r="186" spans="3:20" ht="2.25" customHeight="1">
      <c r="C186" s="78"/>
      <c r="E186" s="78"/>
      <c r="F186" s="78"/>
      <c r="G186" s="78"/>
      <c r="I186" s="205"/>
      <c r="J186" s="205"/>
      <c r="K186" s="205"/>
      <c r="L186" s="205"/>
      <c r="M186" s="205"/>
      <c r="N186" s="205"/>
      <c r="O186" s="205"/>
      <c r="P186" s="205"/>
      <c r="Q186" s="205"/>
      <c r="R186" s="203"/>
      <c r="S186" s="204"/>
      <c r="T186" s="125"/>
    </row>
    <row r="187" spans="1:20" ht="15">
      <c r="A187" s="91" t="s">
        <v>205</v>
      </c>
      <c r="C187" s="50" t="s">
        <v>206</v>
      </c>
      <c r="I187" s="46">
        <f>IF(OR(I176&lt;&gt;"",I185&lt;&gt;""),+I176-I185,"")</f>
      </c>
      <c r="J187" s="191"/>
      <c r="K187" s="46">
        <f>IF(OR(K176&lt;&gt;"",K185&lt;&gt;""),+K176-K185,"")</f>
      </c>
      <c r="L187" s="191"/>
      <c r="M187" s="46">
        <f>IF(OR(M176&lt;&gt;"",M185&lt;&gt;""),+M176-M185,"")</f>
      </c>
      <c r="N187" s="191"/>
      <c r="O187" s="46">
        <f>IF(OR(O176&lt;&gt;"",O185&lt;&gt;""),+O176-O185,"")</f>
      </c>
      <c r="P187" s="191"/>
      <c r="Q187" s="191"/>
      <c r="R187" s="203"/>
      <c r="S187" s="204"/>
      <c r="T187" s="191"/>
    </row>
    <row r="188" spans="3:20" ht="2.25" customHeight="1">
      <c r="C188" s="78"/>
      <c r="E188" s="78"/>
      <c r="F188" s="78"/>
      <c r="G188" s="78"/>
      <c r="I188" s="205"/>
      <c r="J188" s="205"/>
      <c r="K188" s="205"/>
      <c r="L188" s="205"/>
      <c r="M188" s="205"/>
      <c r="N188" s="205"/>
      <c r="O188" s="205"/>
      <c r="P188" s="205"/>
      <c r="Q188" s="205"/>
      <c r="R188" s="203"/>
      <c r="S188" s="204"/>
      <c r="T188" s="125"/>
    </row>
    <row r="189" spans="1:20" ht="15">
      <c r="A189" s="91" t="s">
        <v>207</v>
      </c>
      <c r="C189" s="50" t="s">
        <v>197</v>
      </c>
      <c r="I189" s="206">
        <f>IF(+I22&lt;&gt;"",+I22,"")</f>
      </c>
      <c r="J189" s="191"/>
      <c r="K189" s="206">
        <f>IF(+K22&lt;&gt;"",+K22,"")</f>
      </c>
      <c r="L189" s="191"/>
      <c r="M189" s="206">
        <f>IF(+M22&lt;&gt;"",+M22,"")</f>
      </c>
      <c r="N189" s="191"/>
      <c r="O189" s="206">
        <f>IF(+O22&lt;&gt;"",+O22,"")</f>
      </c>
      <c r="P189" s="191"/>
      <c r="Q189" s="48">
        <f>IF(OR(I189&lt;&gt;"",K189&lt;&gt;"",M189&lt;&gt;"",O189&lt;&gt;""),+I189+K189+M189+O189,"")</f>
      </c>
      <c r="R189" s="203"/>
      <c r="S189" s="204"/>
      <c r="T189" s="191"/>
    </row>
    <row r="190" spans="3:20" ht="2.25" customHeight="1">
      <c r="C190" s="78"/>
      <c r="E190" s="78"/>
      <c r="F190" s="78"/>
      <c r="G190" s="78"/>
      <c r="I190" s="205"/>
      <c r="J190" s="205"/>
      <c r="K190" s="205"/>
      <c r="L190" s="205"/>
      <c r="M190" s="205"/>
      <c r="N190" s="205"/>
      <c r="O190" s="205"/>
      <c r="P190" s="205"/>
      <c r="Q190" s="205"/>
      <c r="R190" s="203"/>
      <c r="S190" s="204"/>
      <c r="T190" s="125"/>
    </row>
    <row r="191" spans="1:20" ht="15">
      <c r="A191" s="91" t="s">
        <v>208</v>
      </c>
      <c r="C191" s="50" t="s">
        <v>209</v>
      </c>
      <c r="I191" s="206">
        <f>IF(OR(I187&lt;&gt;"",I189&lt;&gt;""),ROUND(+I187*I189/100,0),"")</f>
      </c>
      <c r="J191" s="191"/>
      <c r="K191" s="206">
        <f>IF(OR(K187&lt;&gt;"",K189&lt;&gt;""),ROUND(+K187*K189/100,0),"")</f>
      </c>
      <c r="L191" s="191"/>
      <c r="M191" s="206">
        <f>IF(OR(M187&lt;&gt;"",M189&lt;&gt;""),ROUND(+M187*M189/100,0),"")</f>
      </c>
      <c r="N191" s="191"/>
      <c r="O191" s="206">
        <f>IF(OR(O187&lt;&gt;"",O189&lt;&gt;""),ROUND(+O187*O189/100,0),"")</f>
      </c>
      <c r="P191" s="191"/>
      <c r="Q191" s="48">
        <f>IF(OR(I191&lt;&gt;"",K191&lt;&gt;"",M191&lt;&gt;"",O191&lt;&gt;""),+I191+K191+M191+O191,"")</f>
      </c>
      <c r="R191" s="203"/>
      <c r="S191" s="204"/>
      <c r="T191" s="191"/>
    </row>
    <row r="192" spans="3:20" ht="2.25" customHeight="1">
      <c r="C192" s="78"/>
      <c r="E192" s="78"/>
      <c r="F192" s="78"/>
      <c r="G192" s="78"/>
      <c r="I192" s="205"/>
      <c r="J192" s="205"/>
      <c r="K192" s="205"/>
      <c r="L192" s="205"/>
      <c r="M192" s="205"/>
      <c r="N192" s="205"/>
      <c r="O192" s="205"/>
      <c r="P192" s="205"/>
      <c r="Q192" s="205"/>
      <c r="R192" s="203"/>
      <c r="S192" s="204"/>
      <c r="T192" s="125"/>
    </row>
    <row r="193" spans="1:20" ht="15">
      <c r="A193" s="91" t="s">
        <v>210</v>
      </c>
      <c r="C193" s="50" t="s">
        <v>211</v>
      </c>
      <c r="I193" s="207"/>
      <c r="J193" s="191"/>
      <c r="K193" s="191"/>
      <c r="L193" s="191"/>
      <c r="M193" s="191"/>
      <c r="N193" s="191"/>
      <c r="O193" s="191"/>
      <c r="P193" s="191"/>
      <c r="Q193" s="148">
        <f>IF(OR(Q189&lt;&gt;"",Q191&lt;&gt;""),IF(Q189=0,0,ROUND(+Q191/Q189*100,4)),"")</f>
      </c>
      <c r="R193" s="203"/>
      <c r="S193" s="204"/>
      <c r="T193" s="191"/>
    </row>
    <row r="194" spans="3:20" ht="15">
      <c r="C194" s="50"/>
      <c r="I194" s="207"/>
      <c r="J194" s="191"/>
      <c r="K194" s="191"/>
      <c r="L194" s="191"/>
      <c r="M194" s="191"/>
      <c r="N194" s="191"/>
      <c r="O194" s="191"/>
      <c r="P194" s="191"/>
      <c r="Q194" s="191"/>
      <c r="R194" s="203"/>
      <c r="S194" s="204"/>
      <c r="T194" s="191"/>
    </row>
    <row r="195" spans="1:20" ht="15">
      <c r="A195" s="91" t="s">
        <v>212</v>
      </c>
      <c r="C195" s="50" t="s">
        <v>213</v>
      </c>
      <c r="I195" s="46">
        <f>IF(I172&lt;&gt;"",IF(+'Summary Page'!K39&lt;&gt;"",+'Summary Page'!K39,0),"")</f>
      </c>
      <c r="J195" s="191"/>
      <c r="K195" s="46">
        <f>IF(K172&lt;&gt;"",IF(+'Summary Page'!M39&lt;&gt;"",+'Summary Page'!M39,0),"")</f>
      </c>
      <c r="L195" s="191"/>
      <c r="M195" s="46">
        <f>IF(M172&lt;&gt;"",IF(+'Summary Page'!O39&lt;&gt;"",+'Summary Page'!O39,0),"")</f>
      </c>
      <c r="N195" s="191"/>
      <c r="O195" s="46">
        <f>IF(O172&lt;&gt;"",IF(+'Summary Page'!Q39&lt;&gt;"",+'Summary Page'!Q39,0),"")</f>
      </c>
      <c r="P195" s="191"/>
      <c r="Q195" s="191"/>
      <c r="R195" s="203"/>
      <c r="S195" s="204"/>
      <c r="T195" s="191"/>
    </row>
    <row r="196" spans="3:20" ht="2.25" customHeight="1">
      <c r="C196" s="78"/>
      <c r="E196" s="78"/>
      <c r="F196" s="78"/>
      <c r="G196" s="78"/>
      <c r="I196" s="205"/>
      <c r="J196" s="205"/>
      <c r="K196" s="205"/>
      <c r="L196" s="205"/>
      <c r="M196" s="205"/>
      <c r="N196" s="205"/>
      <c r="O196" s="205"/>
      <c r="P196" s="205"/>
      <c r="Q196" s="205"/>
      <c r="R196" s="203"/>
      <c r="S196" s="204"/>
      <c r="T196" s="125"/>
    </row>
    <row r="197" spans="1:20" ht="15">
      <c r="A197" s="91" t="s">
        <v>214</v>
      </c>
      <c r="C197" s="50" t="s">
        <v>215</v>
      </c>
      <c r="I197" s="46">
        <f>IF(OR(I187&lt;&gt;"",I195&lt;&gt;""),+I187-I195,"")</f>
      </c>
      <c r="J197" s="191"/>
      <c r="K197" s="46">
        <f>IF(OR(K187&lt;&gt;"",K195&lt;&gt;""),+K187-K195,"")</f>
      </c>
      <c r="L197" s="191"/>
      <c r="M197" s="46">
        <f>IF(OR(M187&lt;&gt;"",M195&lt;&gt;""),+M187-M195,"")</f>
      </c>
      <c r="N197" s="191"/>
      <c r="O197" s="46">
        <f>IF(OR(O187&lt;&gt;"",O195&lt;&gt;""),+O187-O195,"")</f>
      </c>
      <c r="P197" s="191"/>
      <c r="Q197" s="191"/>
      <c r="R197" s="203"/>
      <c r="S197" s="204"/>
      <c r="T197" s="191"/>
    </row>
    <row r="198" spans="3:20" ht="2.25" customHeight="1">
      <c r="C198" s="78"/>
      <c r="E198" s="78"/>
      <c r="F198" s="78"/>
      <c r="G198" s="78"/>
      <c r="I198" s="205"/>
      <c r="J198" s="205"/>
      <c r="K198" s="205"/>
      <c r="L198" s="205"/>
      <c r="M198" s="205"/>
      <c r="N198" s="205"/>
      <c r="O198" s="205"/>
      <c r="P198" s="205"/>
      <c r="Q198" s="205"/>
      <c r="R198" s="203"/>
      <c r="S198" s="204"/>
      <c r="T198" s="125"/>
    </row>
    <row r="199" spans="1:20" ht="15">
      <c r="A199" s="91" t="s">
        <v>216</v>
      </c>
      <c r="C199" s="50" t="s">
        <v>197</v>
      </c>
      <c r="I199" s="206">
        <f>IF(+I22&lt;&gt;"",+I22,"")</f>
      </c>
      <c r="J199" s="191"/>
      <c r="K199" s="206">
        <f>IF(+K22&lt;&gt;"",+K22,"")</f>
      </c>
      <c r="L199" s="191"/>
      <c r="M199" s="206">
        <f>IF(+M22&lt;&gt;"",+M22,"")</f>
      </c>
      <c r="N199" s="191"/>
      <c r="O199" s="206">
        <f>IF(+O22&lt;&gt;"",+O22,"")</f>
      </c>
      <c r="P199" s="191"/>
      <c r="Q199" s="48">
        <f>IF(OR(I199&lt;&gt;"",K199&lt;&gt;"",M199&lt;&gt;"",O199&lt;&gt;""),+I199+K199+M199+O199,"")</f>
      </c>
      <c r="R199" s="203"/>
      <c r="S199" s="204"/>
      <c r="T199" s="191"/>
    </row>
    <row r="200" spans="3:20" ht="2.25" customHeight="1">
      <c r="C200" s="78"/>
      <c r="E200" s="78"/>
      <c r="F200" s="78"/>
      <c r="G200" s="78"/>
      <c r="I200" s="205"/>
      <c r="J200" s="205"/>
      <c r="K200" s="205"/>
      <c r="L200" s="205"/>
      <c r="M200" s="205"/>
      <c r="N200" s="205"/>
      <c r="O200" s="205"/>
      <c r="P200" s="205"/>
      <c r="Q200" s="205"/>
      <c r="R200" s="203"/>
      <c r="S200" s="204"/>
      <c r="T200" s="125"/>
    </row>
    <row r="201" spans="1:20" ht="15">
      <c r="A201" s="91" t="s">
        <v>217</v>
      </c>
      <c r="C201" s="50" t="s">
        <v>220</v>
      </c>
      <c r="I201" s="206">
        <f>IF(OR(I197&lt;&gt;"",I199&lt;&gt;""),ROUND(+I197*I199/100,0),"")</f>
      </c>
      <c r="J201" s="191"/>
      <c r="K201" s="206">
        <f>IF(OR(K197&lt;&gt;"",K199&lt;&gt;""),ROUND(+K197*K199/100,0),"")</f>
      </c>
      <c r="L201" s="191"/>
      <c r="M201" s="206">
        <f>IF(OR(M197&lt;&gt;"",M199&lt;&gt;""),ROUND(+M197*M199/100,0),"")</f>
      </c>
      <c r="N201" s="191"/>
      <c r="O201" s="206">
        <f>IF(OR(O197&lt;&gt;"",O199&lt;&gt;""),ROUND(+O197*O199/100,0),"")</f>
      </c>
      <c r="P201" s="191"/>
      <c r="Q201" s="48">
        <f>IF(OR(I201&lt;&gt;"",K201&lt;&gt;"",M201&lt;&gt;"",O201&lt;&gt;""),+I201+K201+M201+O201,"")</f>
      </c>
      <c r="R201" s="203"/>
      <c r="S201" s="204"/>
      <c r="T201" s="191"/>
    </row>
    <row r="202" spans="3:20" ht="2.25" customHeight="1">
      <c r="C202" s="78"/>
      <c r="E202" s="78"/>
      <c r="F202" s="78"/>
      <c r="G202" s="78"/>
      <c r="I202" s="205"/>
      <c r="J202" s="205"/>
      <c r="K202" s="205"/>
      <c r="L202" s="205"/>
      <c r="M202" s="205"/>
      <c r="N202" s="205"/>
      <c r="O202" s="205"/>
      <c r="P202" s="205"/>
      <c r="Q202" s="205"/>
      <c r="R202" s="203"/>
      <c r="S202" s="204"/>
      <c r="T202" s="125"/>
    </row>
    <row r="203" spans="1:20" ht="15">
      <c r="A203" s="91" t="s">
        <v>218</v>
      </c>
      <c r="C203" s="50" t="s">
        <v>219</v>
      </c>
      <c r="I203" s="207"/>
      <c r="J203" s="191"/>
      <c r="K203" s="191"/>
      <c r="L203" s="191"/>
      <c r="M203" s="191"/>
      <c r="N203" s="191"/>
      <c r="O203" s="191"/>
      <c r="P203" s="191"/>
      <c r="Q203" s="148">
        <f>IF(OR(Q199&lt;&gt;"",Q201&lt;&gt;""),IF(Q199=0,0,ROUND(+Q201/Q199*100,4)),"")</f>
      </c>
      <c r="R203" s="203"/>
      <c r="S203" s="204"/>
      <c r="T203" s="191"/>
    </row>
    <row r="204" spans="18:19" ht="12" customHeight="1">
      <c r="R204" s="62"/>
      <c r="S204" s="110"/>
    </row>
  </sheetData>
  <sheetProtection password="A999" sheet="1"/>
  <mergeCells count="7">
    <mergeCell ref="A10:T13"/>
    <mergeCell ref="C67:G68"/>
    <mergeCell ref="C164:G165"/>
    <mergeCell ref="C20:G21"/>
    <mergeCell ref="C31:G33"/>
    <mergeCell ref="C53:G55"/>
    <mergeCell ref="C39:I40"/>
  </mergeCells>
  <printOptions/>
  <pageMargins left="0" right="0" top="0.2" bottom="0.2" header="0.25" footer="0.1"/>
  <pageSetup orientation="landscape" scale="90" r:id="rId1"/>
  <headerFooter>
    <oddHeader>&amp;R
</oddHeader>
    <oddFooter>&amp;L&amp;"Times New Roman,Bold"&amp;11(Form Revised 04-2015)&amp;C&amp;"Times New Roman,Bold"&amp;11Informational Tax Rate Calculator File
Revised Prior Year Form A, Page &amp;P of &amp;N</oddFooter>
  </headerFooter>
</worksheet>
</file>

<file path=xl/worksheets/sheet4.xml><?xml version="1.0" encoding="utf-8"?>
<worksheet xmlns="http://schemas.openxmlformats.org/spreadsheetml/2006/main" xmlns:r="http://schemas.openxmlformats.org/officeDocument/2006/relationships">
  <dimension ref="A1:S198"/>
  <sheetViews>
    <sheetView showGridLines="0" zoomScalePageLayoutView="0" workbookViewId="0" topLeftCell="A1">
      <selection activeCell="A1" sqref="A1"/>
    </sheetView>
  </sheetViews>
  <sheetFormatPr defaultColWidth="9.00390625" defaultRowHeight="15.75"/>
  <cols>
    <col min="1" max="1" width="2.625" style="126" customWidth="1"/>
    <col min="2" max="2" width="9.625" style="127" customWidth="1"/>
    <col min="3" max="5" width="8.625" style="127" customWidth="1"/>
    <col min="6" max="6" width="2.375" style="127" customWidth="1"/>
    <col min="7" max="7" width="10.625" style="127" customWidth="1"/>
    <col min="8" max="8" width="2.125" style="127" customWidth="1"/>
    <col min="9" max="9" width="10.625" style="127" customWidth="1"/>
    <col min="10" max="10" width="1.625" style="127" customWidth="1"/>
    <col min="11" max="11" width="10.625" style="127" customWidth="1"/>
    <col min="12" max="12" width="1.625" style="127" customWidth="1"/>
    <col min="13" max="13" width="10.625" style="127" customWidth="1"/>
    <col min="14" max="14" width="1.625" style="127" customWidth="1"/>
    <col min="15" max="15" width="10.625" style="127" customWidth="1"/>
    <col min="16" max="16" width="1.625" style="127" customWidth="1"/>
    <col min="17" max="17" width="0.6171875" style="127" customWidth="1"/>
    <col min="18" max="16384" width="9.00390625" style="127" customWidth="1"/>
  </cols>
  <sheetData>
    <row r="1" spans="1:15" ht="15" customHeight="1">
      <c r="A1" s="408" t="s">
        <v>404</v>
      </c>
      <c r="N1" s="66" t="s">
        <v>270</v>
      </c>
      <c r="O1" s="232">
        <f ca="1">TODAY()</f>
        <v>42195</v>
      </c>
    </row>
    <row r="2" spans="1:15" s="50" customFormat="1" ht="15" customHeight="1">
      <c r="A2" s="179" t="s">
        <v>159</v>
      </c>
      <c r="B2" s="47"/>
      <c r="C2" s="47"/>
      <c r="D2" s="47"/>
      <c r="E2" s="47"/>
      <c r="F2" s="47"/>
      <c r="G2" s="47"/>
      <c r="H2" s="47"/>
      <c r="I2" s="47"/>
      <c r="J2" s="47"/>
      <c r="K2" s="47"/>
      <c r="O2" s="66" t="str">
        <f>+'Data Entry Page'!$S$5</f>
        <v>INFORMAL TAX RATE CALCULATOR FILE</v>
      </c>
    </row>
    <row r="3" spans="1:15" s="50" customFormat="1" ht="15" customHeight="1" thickBot="1">
      <c r="A3" s="159" t="s">
        <v>186</v>
      </c>
      <c r="B3" s="55"/>
      <c r="C3" s="55"/>
      <c r="D3" s="55"/>
      <c r="E3" s="55"/>
      <c r="F3" s="55"/>
      <c r="G3" s="55"/>
      <c r="H3" s="55"/>
      <c r="I3" s="55"/>
      <c r="J3" s="55"/>
      <c r="K3" s="55"/>
      <c r="L3" s="55"/>
      <c r="M3" s="55"/>
      <c r="N3" s="55"/>
      <c r="O3" s="230">
        <f>-'Data Entry Page'!Q6</f>
        <v>-2014</v>
      </c>
    </row>
    <row r="4" spans="1:14" s="50" customFormat="1" ht="15" customHeight="1" thickTop="1">
      <c r="A4" s="58">
        <f>IF(+'Data Entry Page'!A2&lt;&gt;"",+'Data Entry Page'!A2,"")</f>
      </c>
      <c r="B4" s="58"/>
      <c r="C4" s="58"/>
      <c r="E4" s="60">
        <f>IF(+'Data Entry Page'!H2&lt;&gt;"",+'Data Entry Page'!H2,"")</f>
      </c>
      <c r="F4" s="60" t="s">
        <v>277</v>
      </c>
      <c r="G4" s="61">
        <f>IF(+'Data Entry Page'!F1&lt;&gt;"",+'Data Entry Page'!F1,"")</f>
      </c>
      <c r="H4" s="60" t="s">
        <v>277</v>
      </c>
      <c r="I4" s="161">
        <f>IF(+'Data Entry Page'!L2&lt;&gt;"",+'Data Entry Page'!L2,"")</f>
      </c>
      <c r="L4" s="58">
        <f>IF(+'Data Entry Page'!N2&lt;&gt;"",+'Data Entry Page'!N2,"")</f>
      </c>
      <c r="M4" s="58"/>
      <c r="N4" s="58"/>
    </row>
    <row r="5" spans="1:14" s="50" customFormat="1" ht="13.5" customHeight="1">
      <c r="A5" s="100" t="s">
        <v>86</v>
      </c>
      <c r="B5" s="63"/>
      <c r="C5" s="63"/>
      <c r="E5" s="63" t="s">
        <v>87</v>
      </c>
      <c r="F5" s="63"/>
      <c r="G5" s="63"/>
      <c r="H5" s="63"/>
      <c r="I5" s="63"/>
      <c r="L5" s="63" t="s">
        <v>0</v>
      </c>
      <c r="M5" s="63"/>
      <c r="N5" s="63"/>
    </row>
    <row r="6" s="50" customFormat="1" ht="15">
      <c r="A6" s="91"/>
    </row>
    <row r="7" spans="1:14" s="62" customFormat="1" ht="14.25" customHeight="1">
      <c r="A7" s="306"/>
      <c r="B7" s="65"/>
      <c r="C7" s="65"/>
      <c r="D7" s="65"/>
      <c r="E7" s="65"/>
      <c r="F7" s="65"/>
      <c r="G7" s="65"/>
      <c r="H7" s="65"/>
      <c r="I7" s="65"/>
      <c r="J7" s="65"/>
      <c r="K7" s="65"/>
      <c r="L7" s="65"/>
      <c r="M7" s="65"/>
      <c r="N7" s="65"/>
    </row>
    <row r="8" spans="1:15" s="50" customFormat="1" ht="14.25" customHeight="1">
      <c r="A8" s="256" t="s">
        <v>278</v>
      </c>
      <c r="B8" s="62"/>
      <c r="C8" s="62"/>
      <c r="D8" s="62"/>
      <c r="E8" s="62"/>
      <c r="F8" s="62"/>
      <c r="G8" s="68"/>
      <c r="H8" s="62"/>
      <c r="I8" s="107"/>
      <c r="J8" s="62"/>
      <c r="K8" s="62"/>
      <c r="L8" s="62"/>
      <c r="M8" s="62"/>
      <c r="N8" s="62"/>
      <c r="O8" s="62"/>
    </row>
    <row r="9" spans="1:14" ht="14.25" customHeight="1">
      <c r="A9" s="439" t="s">
        <v>128</v>
      </c>
      <c r="B9" s="439"/>
      <c r="C9" s="439"/>
      <c r="D9" s="439"/>
      <c r="E9" s="439"/>
      <c r="F9" s="439"/>
      <c r="G9" s="439"/>
      <c r="H9" s="439"/>
      <c r="I9" s="439"/>
      <c r="J9" s="439"/>
      <c r="K9" s="439"/>
      <c r="L9" s="439"/>
      <c r="M9" s="439"/>
      <c r="N9" s="439"/>
    </row>
    <row r="10" spans="1:14" ht="14.25" customHeight="1">
      <c r="A10" s="439"/>
      <c r="B10" s="439"/>
      <c r="C10" s="439"/>
      <c r="D10" s="439"/>
      <c r="E10" s="439"/>
      <c r="F10" s="439"/>
      <c r="G10" s="439"/>
      <c r="H10" s="439"/>
      <c r="I10" s="439"/>
      <c r="J10" s="439"/>
      <c r="K10" s="439"/>
      <c r="L10" s="439"/>
      <c r="M10" s="439"/>
      <c r="N10" s="439"/>
    </row>
    <row r="11" s="50" customFormat="1" ht="15">
      <c r="A11" s="91"/>
    </row>
    <row r="12" spans="1:15" ht="14.25" customHeight="1">
      <c r="A12" s="261" t="s">
        <v>20</v>
      </c>
      <c r="B12" s="181" t="s">
        <v>68</v>
      </c>
      <c r="O12" s="182">
        <f>IF('Data Entry Page'!F47&lt;&gt;"",+'Data Entry Page'!F47,"")</f>
      </c>
    </row>
    <row r="13" s="50" customFormat="1" ht="15">
      <c r="A13" s="91"/>
    </row>
    <row r="14" spans="1:13" ht="14.25" customHeight="1">
      <c r="A14" s="262" t="s">
        <v>21</v>
      </c>
      <c r="B14" s="181" t="s">
        <v>69</v>
      </c>
      <c r="M14" s="118"/>
    </row>
    <row r="15" spans="1:13" ht="14.25" customHeight="1">
      <c r="A15" s="261"/>
      <c r="B15" s="72" t="s">
        <v>293</v>
      </c>
      <c r="C15" s="72"/>
      <c r="D15" s="72"/>
      <c r="E15" s="72"/>
      <c r="F15" s="72"/>
      <c r="G15" s="72"/>
      <c r="H15" s="72"/>
      <c r="I15" s="72"/>
      <c r="J15" s="72"/>
      <c r="K15" s="72"/>
      <c r="L15" s="72"/>
      <c r="M15" s="118"/>
    </row>
    <row r="16" spans="1:13" ht="14.25" customHeight="1">
      <c r="A16" s="261"/>
      <c r="B16" s="72"/>
      <c r="C16" s="72"/>
      <c r="D16" s="72"/>
      <c r="E16" s="72"/>
      <c r="F16" s="72"/>
      <c r="G16" s="72"/>
      <c r="H16" s="72"/>
      <c r="I16" s="72"/>
      <c r="J16" s="72"/>
      <c r="K16" s="72"/>
      <c r="L16" s="72"/>
      <c r="M16" s="118"/>
    </row>
    <row r="17" spans="1:13" ht="14.25" customHeight="1">
      <c r="A17" s="261"/>
      <c r="B17" s="72"/>
      <c r="C17" s="72"/>
      <c r="D17" s="72"/>
      <c r="E17" s="72"/>
      <c r="F17" s="72"/>
      <c r="G17" s="72"/>
      <c r="H17" s="72"/>
      <c r="I17" s="72"/>
      <c r="J17" s="72"/>
      <c r="K17" s="72"/>
      <c r="L17" s="72"/>
      <c r="M17" s="118"/>
    </row>
    <row r="18" spans="1:13" ht="14.25" customHeight="1">
      <c r="A18" s="261"/>
      <c r="B18" s="72"/>
      <c r="C18" s="72"/>
      <c r="D18" s="72"/>
      <c r="E18" s="72"/>
      <c r="F18" s="72"/>
      <c r="G18" s="72"/>
      <c r="H18" s="72"/>
      <c r="I18" s="72"/>
      <c r="J18" s="72"/>
      <c r="K18" s="72"/>
      <c r="L18" s="72"/>
      <c r="M18" s="118"/>
    </row>
    <row r="19" spans="1:13" ht="14.25" customHeight="1">
      <c r="A19" s="261"/>
      <c r="B19" s="72"/>
      <c r="C19" s="72"/>
      <c r="D19" s="72"/>
      <c r="E19" s="72"/>
      <c r="F19" s="72"/>
      <c r="G19" s="72"/>
      <c r="H19" s="72"/>
      <c r="I19" s="72"/>
      <c r="J19" s="72"/>
      <c r="K19" s="72"/>
      <c r="L19" s="72"/>
      <c r="M19" s="118"/>
    </row>
    <row r="20" spans="1:13" ht="14.25" customHeight="1">
      <c r="A20" s="261"/>
      <c r="B20" s="72"/>
      <c r="C20" s="72"/>
      <c r="D20" s="72"/>
      <c r="E20" s="72"/>
      <c r="F20" s="72"/>
      <c r="G20" s="72"/>
      <c r="H20" s="72"/>
      <c r="I20" s="72"/>
      <c r="J20" s="72"/>
      <c r="K20" s="72"/>
      <c r="L20" s="72"/>
      <c r="M20" s="118"/>
    </row>
    <row r="21" spans="1:13" ht="14.25" customHeight="1">
      <c r="A21" s="261"/>
      <c r="B21" s="72"/>
      <c r="C21" s="72"/>
      <c r="D21" s="72"/>
      <c r="E21" s="72"/>
      <c r="F21" s="72"/>
      <c r="G21" s="72"/>
      <c r="H21" s="72"/>
      <c r="I21" s="72"/>
      <c r="J21" s="72"/>
      <c r="K21" s="72"/>
      <c r="L21" s="72"/>
      <c r="M21" s="118"/>
    </row>
    <row r="22" spans="1:13" ht="14.25" customHeight="1">
      <c r="A22" s="261"/>
      <c r="B22" s="72"/>
      <c r="C22" s="72"/>
      <c r="D22" s="72"/>
      <c r="E22" s="72"/>
      <c r="F22" s="72"/>
      <c r="G22" s="72"/>
      <c r="H22" s="72"/>
      <c r="I22" s="72"/>
      <c r="J22" s="72"/>
      <c r="K22" s="72"/>
      <c r="L22" s="72"/>
      <c r="M22" s="118"/>
    </row>
    <row r="23" spans="1:13" ht="14.25" customHeight="1">
      <c r="A23" s="261"/>
      <c r="B23" s="72"/>
      <c r="C23" s="72"/>
      <c r="D23" s="72"/>
      <c r="E23" s="72"/>
      <c r="F23" s="72"/>
      <c r="G23" s="72"/>
      <c r="H23" s="72"/>
      <c r="I23" s="72"/>
      <c r="J23" s="72"/>
      <c r="K23" s="72"/>
      <c r="L23" s="72"/>
      <c r="M23" s="118"/>
    </row>
    <row r="24" spans="1:13" ht="14.25" customHeight="1">
      <c r="A24" s="261"/>
      <c r="B24" s="72"/>
      <c r="C24" s="72"/>
      <c r="D24" s="72"/>
      <c r="E24" s="72"/>
      <c r="F24" s="72"/>
      <c r="G24" s="72"/>
      <c r="H24" s="72"/>
      <c r="I24" s="72"/>
      <c r="J24" s="72"/>
      <c r="K24" s="72"/>
      <c r="L24" s="72"/>
      <c r="M24" s="118"/>
    </row>
    <row r="25" spans="1:13" ht="14.25" customHeight="1">
      <c r="A25" s="261"/>
      <c r="B25" s="72"/>
      <c r="C25" s="72"/>
      <c r="D25" s="72"/>
      <c r="E25" s="72"/>
      <c r="F25" s="72"/>
      <c r="G25" s="72"/>
      <c r="H25" s="72"/>
      <c r="I25" s="72"/>
      <c r="J25" s="72"/>
      <c r="K25" s="72"/>
      <c r="L25" s="72"/>
      <c r="M25" s="118"/>
    </row>
    <row r="26" spans="1:13" ht="14.25" customHeight="1">
      <c r="A26" s="261"/>
      <c r="B26" s="72"/>
      <c r="C26" s="72"/>
      <c r="D26" s="72"/>
      <c r="E26" s="72"/>
      <c r="F26" s="72"/>
      <c r="G26" s="72"/>
      <c r="H26" s="72"/>
      <c r="I26" s="72"/>
      <c r="J26" s="72"/>
      <c r="K26" s="72"/>
      <c r="L26" s="72"/>
      <c r="M26" s="118"/>
    </row>
    <row r="27" spans="1:13" ht="14.25" customHeight="1">
      <c r="A27" s="261"/>
      <c r="B27" s="72"/>
      <c r="C27" s="72"/>
      <c r="D27" s="72"/>
      <c r="E27" s="72"/>
      <c r="F27" s="72"/>
      <c r="G27" s="72"/>
      <c r="H27" s="72"/>
      <c r="I27" s="72"/>
      <c r="J27" s="72"/>
      <c r="K27" s="72"/>
      <c r="L27" s="72"/>
      <c r="M27" s="118"/>
    </row>
    <row r="28" spans="1:13" ht="14.25" customHeight="1">
      <c r="A28" s="261"/>
      <c r="B28" s="72"/>
      <c r="C28" s="72"/>
      <c r="D28" s="72"/>
      <c r="E28" s="72"/>
      <c r="F28" s="72"/>
      <c r="G28" s="72"/>
      <c r="H28" s="72"/>
      <c r="I28" s="72"/>
      <c r="J28" s="72"/>
      <c r="K28" s="72"/>
      <c r="L28" s="72"/>
      <c r="M28" s="118"/>
    </row>
    <row r="29" spans="1:13" ht="14.25" customHeight="1">
      <c r="A29" s="261"/>
      <c r="B29" s="72"/>
      <c r="C29" s="72"/>
      <c r="D29" s="72"/>
      <c r="E29" s="72"/>
      <c r="F29" s="72"/>
      <c r="G29" s="72"/>
      <c r="H29" s="72"/>
      <c r="I29" s="72"/>
      <c r="J29" s="72"/>
      <c r="K29" s="72"/>
      <c r="L29" s="72"/>
      <c r="M29" s="118"/>
    </row>
    <row r="30" spans="1:13" ht="14.25" customHeight="1">
      <c r="A30" s="261"/>
      <c r="B30" s="72"/>
      <c r="C30" s="72"/>
      <c r="D30" s="72"/>
      <c r="E30" s="72"/>
      <c r="F30" s="72"/>
      <c r="G30" s="72"/>
      <c r="H30" s="72"/>
      <c r="I30" s="72"/>
      <c r="J30" s="72"/>
      <c r="K30" s="72"/>
      <c r="L30" s="72"/>
      <c r="M30" s="118"/>
    </row>
    <row r="31" spans="1:13" ht="14.25" customHeight="1">
      <c r="A31" s="261"/>
      <c r="B31" s="72"/>
      <c r="C31" s="72"/>
      <c r="D31" s="72"/>
      <c r="E31" s="72"/>
      <c r="F31" s="72"/>
      <c r="G31" s="72"/>
      <c r="H31" s="72"/>
      <c r="I31" s="72"/>
      <c r="J31" s="72"/>
      <c r="K31" s="72"/>
      <c r="L31" s="72"/>
      <c r="M31" s="118"/>
    </row>
    <row r="32" spans="1:13" ht="14.25" customHeight="1">
      <c r="A32" s="261"/>
      <c r="B32" s="72"/>
      <c r="C32" s="72"/>
      <c r="D32" s="72"/>
      <c r="E32" s="72"/>
      <c r="F32" s="72"/>
      <c r="G32" s="72"/>
      <c r="H32" s="72"/>
      <c r="I32" s="72"/>
      <c r="J32" s="72"/>
      <c r="K32" s="72"/>
      <c r="L32" s="72"/>
      <c r="M32" s="118"/>
    </row>
    <row r="33" s="50" customFormat="1" ht="15">
      <c r="A33" s="91"/>
    </row>
    <row r="34" spans="1:15" ht="14.25" customHeight="1">
      <c r="A34" s="262" t="s">
        <v>22</v>
      </c>
      <c r="B34" s="181" t="s">
        <v>70</v>
      </c>
      <c r="M34" s="187">
        <f>IF(OR('Data Entry Page'!N47&lt;&gt;"",'Data Entry Page'!F49&lt;&gt;""),IF('Data Entry Page'!N47&gt;0,'Data Entry Page'!N47,0),"")</f>
      </c>
      <c r="N34" s="188"/>
      <c r="O34" s="187">
        <f>IF(OR('Data Entry Page'!N49&lt;&gt;"",'Data Entry Page'!F49&lt;&gt;""),IF('Data Entry Page'!N49&gt;0,'Data Entry Page'!N49,0),"")</f>
      </c>
    </row>
    <row r="35" spans="1:15" ht="14.25" customHeight="1">
      <c r="A35" s="263"/>
      <c r="M35" s="118" t="s">
        <v>62</v>
      </c>
      <c r="N35" s="118"/>
      <c r="O35" s="118" t="s">
        <v>63</v>
      </c>
    </row>
    <row r="36" s="50" customFormat="1" ht="15">
      <c r="A36" s="91"/>
    </row>
    <row r="37" spans="1:13" ht="14.25" customHeight="1">
      <c r="A37" s="262" t="s">
        <v>23</v>
      </c>
      <c r="B37" s="181" t="s">
        <v>71</v>
      </c>
      <c r="K37" s="118"/>
      <c r="M37" s="118"/>
    </row>
    <row r="38" spans="1:15" ht="14.25" customHeight="1">
      <c r="A38" s="263"/>
      <c r="B38" s="127" t="s">
        <v>294</v>
      </c>
      <c r="K38" s="118"/>
      <c r="O38" s="189">
        <f>IF(OR('Data Entry Page'!N52&lt;&gt;"",'Data Entry Page'!F49&lt;&gt;""),IF('Data Entry Page'!N52&gt;0,'Data Entry Page'!N52,""),"")</f>
      </c>
    </row>
    <row r="39" s="50" customFormat="1" ht="15">
      <c r="A39" s="91"/>
    </row>
    <row r="40" spans="1:2" ht="14.25" customHeight="1">
      <c r="A40" s="262" t="s">
        <v>25</v>
      </c>
      <c r="B40" s="181" t="s">
        <v>279</v>
      </c>
    </row>
    <row r="41" spans="1:15" ht="14.25" customHeight="1">
      <c r="A41" s="261"/>
      <c r="B41" s="183" t="s">
        <v>281</v>
      </c>
      <c r="M41" s="184"/>
      <c r="N41" s="127" t="s">
        <v>280</v>
      </c>
      <c r="O41" s="185">
        <f>IF(OR('Data Entry Page'!F52&lt;&gt;"",'Data Entry Page'!F49&lt;&gt;""),IF('Data Entry Page'!F52&gt;0,'Data Entry Page'!F52,""),"")</f>
      </c>
    </row>
    <row r="42" s="50" customFormat="1" ht="15">
      <c r="A42" s="91"/>
    </row>
    <row r="43" spans="1:2" ht="14.25" customHeight="1">
      <c r="A43" s="261"/>
      <c r="B43" s="181" t="s">
        <v>282</v>
      </c>
    </row>
    <row r="44" spans="1:15" ht="14.25" customHeight="1">
      <c r="A44" s="261"/>
      <c r="B44" s="183" t="s">
        <v>295</v>
      </c>
      <c r="M44" s="186"/>
      <c r="N44" s="127" t="s">
        <v>283</v>
      </c>
      <c r="O44" s="185">
        <f>IF(OR('Data Entry Page'!F54&lt;&gt;"",'Data Entry Page'!F49&lt;&gt;""),IF('Data Entry Page'!F54&gt;0,'Data Entry Page'!F54,""),"")</f>
      </c>
    </row>
    <row r="45" s="50" customFormat="1" ht="15">
      <c r="A45" s="91"/>
    </row>
    <row r="46" s="50" customFormat="1" ht="15">
      <c r="A46" s="91"/>
    </row>
    <row r="47" s="50" customFormat="1" ht="15">
      <c r="A47" s="91"/>
    </row>
    <row r="48" s="50" customFormat="1" ht="15">
      <c r="A48" s="91"/>
    </row>
    <row r="49" s="50" customFormat="1" ht="15">
      <c r="A49" s="91"/>
    </row>
    <row r="50" s="50" customFormat="1" ht="15">
      <c r="A50" s="91"/>
    </row>
    <row r="51" s="50" customFormat="1" ht="15">
      <c r="A51" s="91"/>
    </row>
    <row r="52" s="50" customFormat="1" ht="15">
      <c r="A52" s="91"/>
    </row>
    <row r="53" s="50" customFormat="1" ht="15">
      <c r="A53" s="91"/>
    </row>
    <row r="54" s="50" customFormat="1" ht="15">
      <c r="A54" s="91"/>
    </row>
    <row r="55" s="50" customFormat="1" ht="15">
      <c r="A55" s="91"/>
    </row>
    <row r="56" s="50" customFormat="1" ht="15">
      <c r="A56" s="91"/>
    </row>
    <row r="57" s="50" customFormat="1" ht="15">
      <c r="A57" s="91"/>
    </row>
    <row r="58" s="50" customFormat="1" ht="15">
      <c r="A58" s="91"/>
    </row>
    <row r="59" s="50" customFormat="1" ht="15">
      <c r="A59" s="91"/>
    </row>
    <row r="60" spans="1:15" ht="15" customHeight="1" hidden="1">
      <c r="A60" s="126" t="s">
        <v>64</v>
      </c>
      <c r="L60" s="50"/>
      <c r="M60" s="50"/>
      <c r="O60" s="239">
        <f>IF(O12&lt;&gt;"",IF('Data Entry Page'!F52&gt;0,+'Form B'!M34+'Form B'!O34+'Form B'!O41,+'Form B'!M34+'Form B'!O34+'Form B'!O44),"")</f>
      </c>
    </row>
    <row r="61" s="50" customFormat="1" ht="4.5" customHeight="1">
      <c r="A61" s="91"/>
    </row>
    <row r="62" s="50" customFormat="1" ht="15">
      <c r="A62" s="91"/>
    </row>
    <row r="63" s="50" customFormat="1" ht="3" customHeight="1">
      <c r="A63" s="91"/>
    </row>
    <row r="64" spans="1:19" s="62" customFormat="1" ht="12" customHeight="1">
      <c r="A64" s="468" t="s">
        <v>388</v>
      </c>
      <c r="B64" s="469"/>
      <c r="C64" s="469"/>
      <c r="D64" s="469"/>
      <c r="E64" s="469"/>
      <c r="F64" s="469"/>
      <c r="G64" s="469"/>
      <c r="H64" s="469"/>
      <c r="I64" s="469"/>
      <c r="J64" s="469"/>
      <c r="K64" s="469"/>
      <c r="L64" s="469"/>
      <c r="M64" s="469"/>
      <c r="N64" s="469"/>
      <c r="O64" s="469"/>
      <c r="P64" s="470"/>
      <c r="Q64" s="2"/>
      <c r="R64" s="2"/>
      <c r="S64" s="2"/>
    </row>
    <row r="65" spans="1:19" s="62" customFormat="1" ht="12" customHeight="1">
      <c r="A65" s="471"/>
      <c r="B65" s="472"/>
      <c r="C65" s="472"/>
      <c r="D65" s="472"/>
      <c r="E65" s="472"/>
      <c r="F65" s="472"/>
      <c r="G65" s="472"/>
      <c r="H65" s="472"/>
      <c r="I65" s="472"/>
      <c r="J65" s="472"/>
      <c r="K65" s="472"/>
      <c r="L65" s="472"/>
      <c r="M65" s="472"/>
      <c r="N65" s="472"/>
      <c r="O65" s="472"/>
      <c r="P65" s="473"/>
      <c r="Q65" s="2"/>
      <c r="R65" s="2"/>
      <c r="S65" s="2"/>
    </row>
    <row r="66" spans="1:19" s="62" customFormat="1" ht="12" customHeight="1">
      <c r="A66" s="471"/>
      <c r="B66" s="472"/>
      <c r="C66" s="472"/>
      <c r="D66" s="472"/>
      <c r="E66" s="472"/>
      <c r="F66" s="472"/>
      <c r="G66" s="472"/>
      <c r="H66" s="472"/>
      <c r="I66" s="472"/>
      <c r="J66" s="472"/>
      <c r="K66" s="472"/>
      <c r="L66" s="472"/>
      <c r="M66" s="472"/>
      <c r="N66" s="472"/>
      <c r="O66" s="472"/>
      <c r="P66" s="473"/>
      <c r="Q66" s="2"/>
      <c r="R66" s="2"/>
      <c r="S66" s="2"/>
    </row>
    <row r="67" spans="1:19" s="62" customFormat="1" ht="12" customHeight="1">
      <c r="A67" s="474"/>
      <c r="B67" s="475"/>
      <c r="C67" s="475"/>
      <c r="D67" s="475"/>
      <c r="E67" s="475"/>
      <c r="F67" s="475"/>
      <c r="G67" s="475"/>
      <c r="H67" s="475"/>
      <c r="I67" s="475"/>
      <c r="J67" s="475"/>
      <c r="K67" s="475"/>
      <c r="L67" s="475"/>
      <c r="M67" s="475"/>
      <c r="N67" s="475"/>
      <c r="O67" s="475"/>
      <c r="P67" s="476"/>
      <c r="Q67" s="2"/>
      <c r="R67" s="2"/>
      <c r="S67" s="2"/>
    </row>
    <row r="68" spans="1:19" s="62" customFormat="1" ht="3" customHeight="1">
      <c r="A68" s="322"/>
      <c r="B68" s="322"/>
      <c r="C68" s="322"/>
      <c r="D68" s="322"/>
      <c r="E68" s="322"/>
      <c r="F68" s="322"/>
      <c r="G68" s="323"/>
      <c r="H68" s="322"/>
      <c r="I68" s="323"/>
      <c r="J68" s="322"/>
      <c r="K68" s="323"/>
      <c r="L68" s="322"/>
      <c r="M68" s="323"/>
      <c r="N68" s="322"/>
      <c r="O68" s="323"/>
      <c r="P68" s="322"/>
      <c r="Q68" s="2"/>
      <c r="R68" s="2"/>
      <c r="S68" s="2"/>
    </row>
    <row r="69" spans="1:15" s="235" customFormat="1" ht="14.25" customHeight="1">
      <c r="A69" s="258"/>
      <c r="B69" s="258"/>
      <c r="C69" s="258"/>
      <c r="D69" s="258"/>
      <c r="E69" s="258"/>
      <c r="F69" s="258"/>
      <c r="G69" s="257" t="s">
        <v>3</v>
      </c>
      <c r="H69" s="259"/>
      <c r="I69" s="234" t="s">
        <v>5</v>
      </c>
      <c r="K69" s="236" t="s">
        <v>6</v>
      </c>
      <c r="M69" s="260" t="s">
        <v>7</v>
      </c>
      <c r="O69" s="265" t="s">
        <v>48</v>
      </c>
    </row>
    <row r="70" s="50" customFormat="1" ht="4.5" customHeight="1">
      <c r="A70" s="91"/>
    </row>
    <row r="71" spans="1:9" ht="14.25" customHeight="1">
      <c r="A71" s="262" t="s">
        <v>26</v>
      </c>
      <c r="B71" s="181" t="s">
        <v>284</v>
      </c>
      <c r="I71" s="184"/>
    </row>
    <row r="72" spans="1:2" ht="14.25" customHeight="1">
      <c r="A72" s="261"/>
      <c r="B72" s="191" t="s">
        <v>357</v>
      </c>
    </row>
    <row r="73" spans="1:15" ht="14.25" customHeight="1">
      <c r="A73" s="261"/>
      <c r="B73" s="191" t="s">
        <v>358</v>
      </c>
      <c r="G73" s="148">
        <f>IF('Data Entry Page'!$F$47&lt;&gt;"",IF(OR('Data Entry Page'!$F$49="No",'Data Entry Page'!$N$52&gt;0),0,+'Summary Page'!K19),"")</f>
      </c>
      <c r="H73" s="191"/>
      <c r="I73" s="148">
        <f>IF('Data Entry Page'!$F$47&lt;&gt;"",IF(OR('Data Entry Page'!$F$49="No",'Data Entry Page'!$N$52&gt;0),0,+'Summary Page'!M19),"")</f>
      </c>
      <c r="J73" s="191"/>
      <c r="K73" s="148">
        <f>IF('Data Entry Page'!$F$47&lt;&gt;"",IF(OR('Data Entry Page'!$F$49="No",'Data Entry Page'!$N$52&gt;0),0,+'Summary Page'!O19),"")</f>
      </c>
      <c r="L73" s="191"/>
      <c r="M73" s="148">
        <f>IF('Data Entry Page'!$F$47&lt;&gt;"",IF(OR('Data Entry Page'!$F$49="No",'Data Entry Page'!$N$52&gt;0),0,+'Summary Page'!Q19),"")</f>
      </c>
      <c r="N73" s="191"/>
      <c r="O73" s="148">
        <f>IF('Data Entry Page'!$F$47&lt;&gt;"",IF(OR('Data Entry Page'!$F$49="No",'Data Entry Page'!$N$52&gt;0),0,+'Summary Page'!S19),"")</f>
      </c>
    </row>
    <row r="74" spans="1:15" s="50" customFormat="1" ht="4.5" customHeight="1">
      <c r="A74" s="91"/>
      <c r="G74" s="191"/>
      <c r="H74" s="191"/>
      <c r="I74" s="191"/>
      <c r="J74" s="191"/>
      <c r="K74" s="191"/>
      <c r="L74" s="191"/>
      <c r="M74" s="191"/>
      <c r="N74" s="191"/>
      <c r="O74" s="191"/>
    </row>
    <row r="75" spans="1:15" ht="14.25" customHeight="1">
      <c r="A75" s="262" t="s">
        <v>27</v>
      </c>
      <c r="B75" s="181" t="s">
        <v>285</v>
      </c>
      <c r="G75" s="191"/>
      <c r="H75" s="191"/>
      <c r="I75" s="330"/>
      <c r="J75" s="191"/>
      <c r="K75" s="191"/>
      <c r="L75" s="191"/>
      <c r="M75" s="191"/>
      <c r="N75" s="191"/>
      <c r="O75" s="191"/>
    </row>
    <row r="76" spans="1:15" ht="14.25" customHeight="1">
      <c r="A76" s="261"/>
      <c r="B76" s="329" t="s">
        <v>359</v>
      </c>
      <c r="C76" s="72"/>
      <c r="D76" s="72"/>
      <c r="E76" s="72"/>
      <c r="F76" s="72"/>
      <c r="G76" s="148">
        <f>IF('Data Entry Page'!$F$49&lt;&gt;"",IF($O41&lt;&gt;"",+$O41+G73,IF($O44&lt;&gt;"",+$O44,"")),"")</f>
      </c>
      <c r="H76" s="147"/>
      <c r="I76" s="148">
        <f>IF('Data Entry Page'!$F$49&lt;&gt;"",IF($O41&lt;&gt;"",+$O41+I73,IF($O44&lt;&gt;"",+$O44,"")),"")</f>
      </c>
      <c r="J76" s="191"/>
      <c r="K76" s="148">
        <f>IF('Data Entry Page'!$F$49&lt;&gt;"",IF($O41&lt;&gt;"",+$O41+K73,IF($O44&lt;&gt;"",+$O44,"")),"")</f>
      </c>
      <c r="L76" s="191"/>
      <c r="M76" s="148">
        <f>IF('Data Entry Page'!$F$49&lt;&gt;"",IF($O41&lt;&gt;"",+$O41+M73,IF($O44&lt;&gt;"",+$O44,"")),"")</f>
      </c>
      <c r="N76" s="191"/>
      <c r="O76" s="148">
        <f>IF('Data Entry Page'!$F$49&lt;&gt;"",IF($O41&lt;&gt;"",+$O41+O73,IF($O44&lt;&gt;"",+$O44,"")),"")</f>
      </c>
    </row>
    <row r="77" spans="1:15" s="50" customFormat="1" ht="4.5" customHeight="1">
      <c r="A77" s="91"/>
      <c r="G77" s="191"/>
      <c r="H77" s="191"/>
      <c r="I77" s="191"/>
      <c r="J77" s="191"/>
      <c r="K77" s="191"/>
      <c r="L77" s="191"/>
      <c r="M77" s="191"/>
      <c r="N77" s="191"/>
      <c r="O77" s="191"/>
    </row>
    <row r="78" spans="1:15" ht="14.25" customHeight="1">
      <c r="A78" s="262" t="s">
        <v>28</v>
      </c>
      <c r="B78" s="231" t="s">
        <v>29</v>
      </c>
      <c r="C78" s="72"/>
      <c r="D78" s="72"/>
      <c r="E78" s="72"/>
      <c r="F78" s="72"/>
      <c r="G78" s="147"/>
      <c r="H78" s="147"/>
      <c r="I78" s="331"/>
      <c r="J78" s="191"/>
      <c r="K78" s="191"/>
      <c r="L78" s="191"/>
      <c r="M78" s="191"/>
      <c r="N78" s="191"/>
      <c r="O78" s="191"/>
    </row>
    <row r="79" spans="1:15" ht="14.25" customHeight="1">
      <c r="A79" s="261"/>
      <c r="B79" s="147" t="s">
        <v>308</v>
      </c>
      <c r="C79" s="72"/>
      <c r="D79" s="72"/>
      <c r="E79" s="72"/>
      <c r="F79" s="72"/>
      <c r="G79" s="332">
        <f>IF($O$12&lt;&gt;"",IF('Data Entry Page'!$F$49&lt;&gt;"",+'Form A'!I58,""),"")</f>
      </c>
      <c r="H79" s="147"/>
      <c r="I79" s="332">
        <f>IF($O$12&lt;&gt;"",IF('Data Entry Page'!$F$49&lt;&gt;"",+'Form A'!K58,""),"")</f>
      </c>
      <c r="J79" s="191"/>
      <c r="K79" s="332">
        <f>IF($O$12&lt;&gt;"",IF('Data Entry Page'!$F$49&lt;&gt;"",+'Form A'!M58,""),"")</f>
      </c>
      <c r="L79" s="191"/>
      <c r="M79" s="332">
        <f>IF($O$12&lt;&gt;"",IF('Data Entry Page'!$F$49&lt;&gt;"",+'Form A'!O58,""),"")</f>
      </c>
      <c r="N79" s="191"/>
      <c r="O79" s="332">
        <f>IF($O$12&lt;&gt;"",IF('Data Entry Page'!$F$49&lt;&gt;"",+'Form A'!T58,""),"")</f>
      </c>
    </row>
    <row r="80" spans="1:15" s="50" customFormat="1" ht="4.5" customHeight="1">
      <c r="A80" s="91"/>
      <c r="G80" s="191"/>
      <c r="H80" s="191"/>
      <c r="I80" s="191"/>
      <c r="J80" s="191"/>
      <c r="K80" s="191"/>
      <c r="L80" s="191"/>
      <c r="M80" s="191"/>
      <c r="N80" s="191"/>
      <c r="O80" s="191"/>
    </row>
    <row r="81" spans="1:15" ht="14.25" customHeight="1">
      <c r="A81" s="262" t="s">
        <v>30</v>
      </c>
      <c r="B81" s="181" t="s">
        <v>286</v>
      </c>
      <c r="G81" s="191"/>
      <c r="H81" s="191"/>
      <c r="I81" s="331"/>
      <c r="J81" s="191"/>
      <c r="K81" s="191"/>
      <c r="L81" s="191"/>
      <c r="M81" s="191"/>
      <c r="N81" s="191"/>
      <c r="O81" s="191"/>
    </row>
    <row r="82" spans="1:15" ht="14.25" customHeight="1">
      <c r="A82" s="261"/>
      <c r="B82" s="191" t="s">
        <v>287</v>
      </c>
      <c r="G82" s="191"/>
      <c r="H82" s="191"/>
      <c r="I82" s="331"/>
      <c r="J82" s="191"/>
      <c r="K82" s="191"/>
      <c r="L82" s="191"/>
      <c r="M82" s="191"/>
      <c r="N82" s="191"/>
      <c r="O82" s="191"/>
    </row>
    <row r="83" spans="1:15" ht="14.25" customHeight="1">
      <c r="A83" s="261"/>
      <c r="B83" s="191" t="s">
        <v>360</v>
      </c>
      <c r="G83" s="48">
        <f>IF(OR(G76&lt;&gt;"",G79&lt;&gt;""),ROUND(G76*G79/100,0),"")</f>
      </c>
      <c r="H83" s="191"/>
      <c r="I83" s="48">
        <f>IF(OR(I76&lt;&gt;"",I79&lt;&gt;""),ROUND(I76*I79/100,0),"")</f>
      </c>
      <c r="J83" s="191"/>
      <c r="K83" s="48">
        <f>IF(OR(K76&lt;&gt;"",K79&lt;&gt;""),ROUND(K76*K79/100,0),"")</f>
      </c>
      <c r="L83" s="191"/>
      <c r="M83" s="48">
        <f>IF(OR(M76&lt;&gt;"",M79&lt;&gt;""),ROUND(M76*M79/100,0),"")</f>
      </c>
      <c r="N83" s="191"/>
      <c r="O83" s="48">
        <f>IF(OR(O76&lt;&gt;"",O79&lt;&gt;""),ROUND(O76*O79/100,0),"")</f>
      </c>
    </row>
    <row r="84" spans="1:15" s="50" customFormat="1" ht="4.5" customHeight="1">
      <c r="A84" s="91"/>
      <c r="G84" s="191"/>
      <c r="H84" s="191"/>
      <c r="I84" s="191"/>
      <c r="J84" s="191"/>
      <c r="K84" s="191"/>
      <c r="L84" s="191"/>
      <c r="M84" s="191"/>
      <c r="N84" s="191"/>
      <c r="O84" s="191"/>
    </row>
    <row r="85" spans="1:15" ht="14.25" customHeight="1">
      <c r="A85" s="262" t="s">
        <v>31</v>
      </c>
      <c r="B85" s="181" t="s">
        <v>288</v>
      </c>
      <c r="G85" s="191"/>
      <c r="H85" s="191"/>
      <c r="I85" s="191"/>
      <c r="J85" s="191"/>
      <c r="K85" s="191"/>
      <c r="L85" s="191"/>
      <c r="M85" s="191"/>
      <c r="N85" s="191"/>
      <c r="O85" s="191"/>
    </row>
    <row r="86" spans="1:15" ht="14.25" customHeight="1">
      <c r="A86" s="261"/>
      <c r="B86" s="191" t="s">
        <v>289</v>
      </c>
      <c r="G86" s="333">
        <f>IF('Data Entry Page'!$Q$6=2014,0.015,"Use PY Calculator")</f>
        <v>0.015</v>
      </c>
      <c r="H86" s="190"/>
      <c r="I86" s="333">
        <f>IF('Data Entry Page'!$Q$6=2014,0.015,"Use PY Calculator")</f>
        <v>0.015</v>
      </c>
      <c r="J86" s="190"/>
      <c r="K86" s="333">
        <f>IF('Data Entry Page'!$Q$6=2014,0.015,"Use PY Calculator")</f>
        <v>0.015</v>
      </c>
      <c r="L86" s="190"/>
      <c r="M86" s="333">
        <f>IF('Data Entry Page'!$Q$6=2014,0.015,"Use PY Calculator")</f>
        <v>0.015</v>
      </c>
      <c r="N86" s="191"/>
      <c r="O86" s="333">
        <f>IF('Data Entry Page'!$Q$6=2014,0.015,"Use PY Calculator")</f>
        <v>0.015</v>
      </c>
    </row>
    <row r="87" spans="1:15" s="50" customFormat="1" ht="4.5" customHeight="1">
      <c r="A87" s="91"/>
      <c r="G87" s="191"/>
      <c r="H87" s="191"/>
      <c r="I87" s="191"/>
      <c r="J87" s="191"/>
      <c r="K87" s="191"/>
      <c r="L87" s="191"/>
      <c r="M87" s="191"/>
      <c r="N87" s="191"/>
      <c r="O87" s="191"/>
    </row>
    <row r="88" spans="1:15" ht="14.25" customHeight="1">
      <c r="A88" s="262" t="s">
        <v>33</v>
      </c>
      <c r="B88" s="181" t="s">
        <v>290</v>
      </c>
      <c r="G88" s="191"/>
      <c r="H88" s="191"/>
      <c r="I88" s="191"/>
      <c r="J88" s="191"/>
      <c r="K88" s="191"/>
      <c r="L88" s="191"/>
      <c r="M88" s="191"/>
      <c r="N88" s="191"/>
      <c r="O88" s="191"/>
    </row>
    <row r="89" spans="1:15" ht="14.25" customHeight="1">
      <c r="A89" s="261"/>
      <c r="B89" s="191" t="s">
        <v>361</v>
      </c>
      <c r="G89" s="206">
        <f>IF(AND(G83&lt;&gt;"",G86&lt;&gt;""),ROUND(G83*G86,0),"")</f>
      </c>
      <c r="H89" s="207"/>
      <c r="I89" s="206">
        <f>IF(AND(I83&lt;&gt;"",I86&lt;&gt;""),ROUND(I83*I86,0),"")</f>
      </c>
      <c r="J89" s="207"/>
      <c r="K89" s="206">
        <f>IF(AND(K83&lt;&gt;"",K86&lt;&gt;""),ROUND(K83*K86,0),"")</f>
      </c>
      <c r="L89" s="207"/>
      <c r="M89" s="206">
        <f>IF(AND(M83&lt;&gt;"",M86&lt;&gt;""),ROUND(M83*M86,0),"")</f>
      </c>
      <c r="N89" s="207"/>
      <c r="O89" s="206">
        <f>IF(AND(O83&lt;&gt;"",O86&lt;&gt;""),ROUND(O83*O86,0),"")</f>
      </c>
    </row>
    <row r="90" spans="1:15" s="50" customFormat="1" ht="4.5" customHeight="1">
      <c r="A90" s="91"/>
      <c r="G90" s="191"/>
      <c r="H90" s="191"/>
      <c r="I90" s="191"/>
      <c r="J90" s="191"/>
      <c r="K90" s="191"/>
      <c r="L90" s="191"/>
      <c r="M90" s="191"/>
      <c r="N90" s="191"/>
      <c r="O90" s="191"/>
    </row>
    <row r="91" spans="1:15" ht="14.25" customHeight="1">
      <c r="A91" s="262" t="s">
        <v>34</v>
      </c>
      <c r="B91" s="181" t="s">
        <v>291</v>
      </c>
      <c r="G91" s="191"/>
      <c r="H91" s="191"/>
      <c r="I91" s="191"/>
      <c r="J91" s="191"/>
      <c r="K91" s="191"/>
      <c r="L91" s="191"/>
      <c r="M91" s="191"/>
      <c r="N91" s="191"/>
      <c r="O91" s="191"/>
    </row>
    <row r="92" spans="1:15" ht="14.25" customHeight="1">
      <c r="A92" s="261"/>
      <c r="B92" s="191" t="s">
        <v>292</v>
      </c>
      <c r="G92" s="191"/>
      <c r="H92" s="191"/>
      <c r="I92" s="191"/>
      <c r="J92" s="191"/>
      <c r="K92" s="191"/>
      <c r="L92" s="191"/>
      <c r="M92" s="191"/>
      <c r="N92" s="191"/>
      <c r="O92" s="191"/>
    </row>
    <row r="93" spans="1:15" ht="14.25" customHeight="1">
      <c r="A93" s="261"/>
      <c r="B93" s="191" t="s">
        <v>362</v>
      </c>
      <c r="G93" s="48">
        <f>IF(OR(G83&lt;&gt;"",G89&lt;&gt;""),+G83+G89,"")</f>
      </c>
      <c r="H93" s="191"/>
      <c r="I93" s="48">
        <f>IF(OR(I83&lt;&gt;"",I89&lt;&gt;""),+I83+I89,"")</f>
      </c>
      <c r="J93" s="191"/>
      <c r="K93" s="48">
        <f>IF(OR(K83&lt;&gt;"",K89&lt;&gt;""),+K83+K89,"")</f>
      </c>
      <c r="L93" s="191"/>
      <c r="M93" s="48">
        <f>IF(OR(M83&lt;&gt;"",M89&lt;&gt;""),+M83+M89,"")</f>
      </c>
      <c r="N93" s="191"/>
      <c r="O93" s="48">
        <f>IF(OR(O83&lt;&gt;"",O89&lt;&gt;""),+O83+O89,"")</f>
      </c>
    </row>
    <row r="94" spans="1:15" s="50" customFormat="1" ht="4.5" customHeight="1">
      <c r="A94" s="91"/>
      <c r="G94" s="191"/>
      <c r="H94" s="191"/>
      <c r="I94" s="191"/>
      <c r="J94" s="191"/>
      <c r="K94" s="191"/>
      <c r="L94" s="191"/>
      <c r="M94" s="191"/>
      <c r="N94" s="191"/>
      <c r="O94" s="191"/>
    </row>
    <row r="95" spans="1:15" ht="14.25" customHeight="1">
      <c r="A95" s="262" t="s">
        <v>35</v>
      </c>
      <c r="B95" s="181" t="s">
        <v>24</v>
      </c>
      <c r="G95" s="191"/>
      <c r="H95" s="191"/>
      <c r="I95" s="191"/>
      <c r="J95" s="191"/>
      <c r="K95" s="191"/>
      <c r="L95" s="191"/>
      <c r="M95" s="191"/>
      <c r="N95" s="191"/>
      <c r="O95" s="191"/>
    </row>
    <row r="96" spans="1:15" ht="14.25" customHeight="1">
      <c r="A96" s="261"/>
      <c r="B96" s="191" t="s">
        <v>309</v>
      </c>
      <c r="G96" s="206">
        <f>IF($O$12&lt;&gt;"",IF('Data Entry Page'!$F$49&lt;&gt;"",'Informational Form A'!I37,""),"")</f>
      </c>
      <c r="H96" s="191"/>
      <c r="I96" s="206">
        <f>IF($O$12&lt;&gt;"",IF('Data Entry Page'!$F$49&lt;&gt;"",'Informational Form A'!K37,""),"")</f>
      </c>
      <c r="J96" s="191"/>
      <c r="K96" s="206">
        <f>IF($O$12&lt;&gt;"",IF('Data Entry Page'!$F$49&lt;&gt;"",'Informational Form A'!M37,""),"")</f>
      </c>
      <c r="L96" s="191"/>
      <c r="M96" s="206">
        <f>IF($O$12&lt;&gt;"",IF('Data Entry Page'!$F$49&lt;&gt;"",'Informational Form A'!O37,""),"")</f>
      </c>
      <c r="N96" s="191"/>
      <c r="O96" s="206">
        <f>IF($O$12&lt;&gt;"",IF('Data Entry Page'!$F$49&lt;&gt;"",'Informational Form A'!Q37,""),"")</f>
      </c>
    </row>
    <row r="97" spans="1:15" s="50" customFormat="1" ht="4.5" customHeight="1">
      <c r="A97" s="91"/>
      <c r="G97" s="191"/>
      <c r="H97" s="191"/>
      <c r="I97" s="191"/>
      <c r="J97" s="191"/>
      <c r="K97" s="191"/>
      <c r="L97" s="191"/>
      <c r="M97" s="191"/>
      <c r="N97" s="191"/>
      <c r="O97" s="191"/>
    </row>
    <row r="98" spans="1:15" ht="14.25" customHeight="1">
      <c r="A98" s="262" t="s">
        <v>36</v>
      </c>
      <c r="B98" s="181" t="s">
        <v>310</v>
      </c>
      <c r="G98" s="191"/>
      <c r="H98" s="191"/>
      <c r="I98" s="191"/>
      <c r="J98" s="191"/>
      <c r="K98" s="191"/>
      <c r="L98" s="191"/>
      <c r="M98" s="191"/>
      <c r="N98" s="191"/>
      <c r="O98" s="191"/>
    </row>
    <row r="99" spans="1:15" ht="10.5" customHeight="1">
      <c r="A99" s="262"/>
      <c r="B99" s="477" t="s">
        <v>298</v>
      </c>
      <c r="C99" s="478"/>
      <c r="D99" s="478"/>
      <c r="E99" s="478"/>
      <c r="F99" s="478"/>
      <c r="G99" s="191"/>
      <c r="H99" s="191"/>
      <c r="I99" s="191"/>
      <c r="J99" s="191"/>
      <c r="K99" s="191"/>
      <c r="L99" s="191"/>
      <c r="M99" s="191"/>
      <c r="N99" s="191"/>
      <c r="O99" s="191"/>
    </row>
    <row r="100" spans="1:15" ht="14.25" customHeight="1">
      <c r="A100" s="262"/>
      <c r="B100" s="477"/>
      <c r="C100" s="478"/>
      <c r="D100" s="478"/>
      <c r="E100" s="478"/>
      <c r="F100" s="478"/>
      <c r="G100" s="191"/>
      <c r="H100" s="191"/>
      <c r="I100" s="191"/>
      <c r="J100" s="191"/>
      <c r="K100" s="191"/>
      <c r="L100" s="191"/>
      <c r="M100" s="191"/>
      <c r="N100" s="191"/>
      <c r="O100" s="191"/>
    </row>
    <row r="101" spans="1:15" ht="14.25" customHeight="1">
      <c r="A101" s="262"/>
      <c r="B101" s="478"/>
      <c r="C101" s="478"/>
      <c r="D101" s="478"/>
      <c r="E101" s="478"/>
      <c r="F101" s="478"/>
      <c r="G101" s="191"/>
      <c r="H101" s="191"/>
      <c r="I101" s="191"/>
      <c r="J101" s="191"/>
      <c r="K101" s="191"/>
      <c r="L101" s="191"/>
      <c r="M101" s="191"/>
      <c r="N101" s="191"/>
      <c r="O101" s="191"/>
    </row>
    <row r="102" spans="1:15" ht="14.25" customHeight="1">
      <c r="A102" s="261"/>
      <c r="B102" s="191" t="s">
        <v>363</v>
      </c>
      <c r="G102" s="225">
        <f>IF(G96&lt;&gt;"",IF(G96=0,0,+ROUND(G93/G96*100,4)),"")</f>
      </c>
      <c r="H102" s="191"/>
      <c r="I102" s="225">
        <f>IF(I96&lt;&gt;"",IF(I96=0,0,+ROUND(I93/I96*100,4)),"")</f>
      </c>
      <c r="J102" s="191"/>
      <c r="K102" s="225">
        <f>IF(K96&lt;&gt;"",IF(K96=0,0,+ROUND(K93/K96*100,4)),"")</f>
      </c>
      <c r="L102" s="191"/>
      <c r="M102" s="225">
        <f>IF(M96&lt;&gt;"",IF(M96=0,0,+ROUND(M93/M96*100,4)),"")</f>
      </c>
      <c r="N102" s="191"/>
      <c r="O102" s="225">
        <f>IF(O96&lt;&gt;"",IF(O96=0,0,+ROUND(O93/O96*100,4)),"")</f>
      </c>
    </row>
    <row r="103" spans="1:2" s="50" customFormat="1" ht="4.5" customHeight="1">
      <c r="A103" s="91"/>
      <c r="B103" s="267"/>
    </row>
    <row r="104" spans="1:2" s="223" customFormat="1" ht="13.5" customHeight="1">
      <c r="A104" s="270" t="s">
        <v>37</v>
      </c>
      <c r="B104" s="181" t="s">
        <v>332</v>
      </c>
    </row>
    <row r="105" spans="1:15" s="223" customFormat="1" ht="15.75">
      <c r="A105" s="270"/>
      <c r="B105" s="477" t="s">
        <v>365</v>
      </c>
      <c r="C105" s="441"/>
      <c r="D105" s="441"/>
      <c r="E105" s="441"/>
      <c r="F105" s="441"/>
      <c r="G105" s="441"/>
      <c r="H105" s="1"/>
      <c r="I105" s="1"/>
      <c r="J105" s="1"/>
      <c r="K105" s="1"/>
      <c r="L105" s="1"/>
      <c r="M105" s="1"/>
      <c r="N105" s="1"/>
      <c r="O105" s="1"/>
    </row>
    <row r="106" spans="1:15" s="223" customFormat="1" ht="15.75">
      <c r="A106" s="270"/>
      <c r="B106" s="441"/>
      <c r="C106" s="441"/>
      <c r="D106" s="441"/>
      <c r="E106" s="441"/>
      <c r="F106" s="441"/>
      <c r="G106" s="441"/>
      <c r="H106" s="1"/>
      <c r="I106" s="1"/>
      <c r="J106" s="1"/>
      <c r="K106" s="1"/>
      <c r="L106" s="1"/>
      <c r="M106" s="1"/>
      <c r="N106" s="1"/>
      <c r="O106" s="1"/>
    </row>
    <row r="107" spans="1:15" s="223" customFormat="1" ht="15.75">
      <c r="A107" s="270"/>
      <c r="B107" s="441"/>
      <c r="C107" s="441"/>
      <c r="D107" s="441"/>
      <c r="E107" s="441"/>
      <c r="F107" s="441"/>
      <c r="G107" s="441"/>
      <c r="H107" s="1"/>
      <c r="I107" s="1"/>
      <c r="J107" s="1"/>
      <c r="K107" s="1"/>
      <c r="L107" s="1"/>
      <c r="M107" s="1"/>
      <c r="N107" s="1"/>
      <c r="O107" s="1"/>
    </row>
    <row r="108" spans="1:15" s="223" customFormat="1" ht="15.75">
      <c r="A108" s="270"/>
      <c r="B108" s="441"/>
      <c r="C108" s="441"/>
      <c r="D108" s="441"/>
      <c r="E108" s="441"/>
      <c r="F108" s="441"/>
      <c r="G108" s="441"/>
      <c r="H108" s="1"/>
      <c r="I108" s="1"/>
      <c r="J108" s="1"/>
      <c r="K108" s="1"/>
      <c r="L108" s="1"/>
      <c r="M108" s="1"/>
      <c r="N108" s="1"/>
      <c r="O108" s="1"/>
    </row>
    <row r="109" spans="1:15" s="223" customFormat="1" ht="15.75">
      <c r="A109" s="270"/>
      <c r="B109" s="441"/>
      <c r="C109" s="441"/>
      <c r="D109" s="441"/>
      <c r="E109" s="441"/>
      <c r="F109" s="441"/>
      <c r="G109" s="441"/>
      <c r="H109" s="1"/>
      <c r="I109" s="1"/>
      <c r="J109" s="1"/>
      <c r="K109" s="1"/>
      <c r="L109" s="1"/>
      <c r="M109" s="1"/>
      <c r="N109" s="1"/>
      <c r="O109" s="1"/>
    </row>
    <row r="110" spans="1:15" s="223" customFormat="1" ht="13.5" customHeight="1">
      <c r="A110" s="270"/>
      <c r="B110" s="441"/>
      <c r="C110" s="441"/>
      <c r="D110" s="441"/>
      <c r="E110" s="441"/>
      <c r="F110" s="441"/>
      <c r="G110" s="441"/>
      <c r="H110" s="1"/>
      <c r="I110" s="1"/>
      <c r="J110" s="1"/>
      <c r="K110" s="1"/>
      <c r="L110" s="1"/>
      <c r="M110" s="1"/>
      <c r="N110" s="1"/>
      <c r="O110" s="1"/>
    </row>
    <row r="111" spans="1:15" s="223" customFormat="1" ht="15.75">
      <c r="A111" s="270"/>
      <c r="B111" s="441"/>
      <c r="C111" s="441"/>
      <c r="D111" s="441"/>
      <c r="E111" s="441"/>
      <c r="F111" s="441"/>
      <c r="G111" s="441"/>
      <c r="H111" s="1"/>
      <c r="I111" s="1"/>
      <c r="J111" s="1"/>
      <c r="K111" s="1"/>
      <c r="L111" s="1"/>
      <c r="M111" s="1"/>
      <c r="N111" s="1"/>
      <c r="O111" s="1"/>
    </row>
    <row r="112" spans="1:15" s="223" customFormat="1" ht="6" customHeight="1">
      <c r="A112" s="270"/>
      <c r="B112" s="258"/>
      <c r="C112" s="258"/>
      <c r="D112" s="258"/>
      <c r="E112" s="258"/>
      <c r="F112" s="258"/>
      <c r="G112" s="258"/>
      <c r="H112" s="258"/>
      <c r="I112" s="258"/>
      <c r="J112" s="258"/>
      <c r="K112" s="258"/>
      <c r="L112" s="258"/>
      <c r="M112" s="258"/>
      <c r="N112" s="258"/>
      <c r="O112" s="258"/>
    </row>
    <row r="113" spans="1:15" s="223" customFormat="1" ht="15">
      <c r="A113" s="270"/>
      <c r="B113" s="478" t="s">
        <v>366</v>
      </c>
      <c r="C113" s="441"/>
      <c r="D113" s="441"/>
      <c r="E113" s="441"/>
      <c r="F113" s="441"/>
      <c r="G113" s="441"/>
      <c r="H113" s="268"/>
      <c r="I113" s="268"/>
      <c r="J113" s="268"/>
      <c r="K113" s="268"/>
      <c r="L113" s="268"/>
      <c r="M113" s="268"/>
      <c r="N113" s="268"/>
      <c r="O113" s="268"/>
    </row>
    <row r="114" spans="1:15" s="223" customFormat="1" ht="15">
      <c r="A114" s="270"/>
      <c r="B114" s="478"/>
      <c r="C114" s="441"/>
      <c r="D114" s="441"/>
      <c r="E114" s="441"/>
      <c r="F114" s="441"/>
      <c r="G114" s="441"/>
      <c r="H114" s="268"/>
      <c r="I114" s="268"/>
      <c r="J114" s="268"/>
      <c r="K114" s="268"/>
      <c r="L114" s="268"/>
      <c r="M114" s="268"/>
      <c r="N114" s="268"/>
      <c r="O114" s="268"/>
    </row>
    <row r="115" spans="1:15" s="223" customFormat="1" ht="15">
      <c r="A115" s="270"/>
      <c r="B115" s="441"/>
      <c r="C115" s="441"/>
      <c r="D115" s="441"/>
      <c r="E115" s="441"/>
      <c r="F115" s="441"/>
      <c r="G115" s="441"/>
      <c r="H115" s="268"/>
      <c r="I115" s="268"/>
      <c r="J115" s="268"/>
      <c r="K115" s="268"/>
      <c r="L115" s="268"/>
      <c r="M115" s="268"/>
      <c r="N115" s="268"/>
      <c r="O115" s="268"/>
    </row>
    <row r="116" spans="1:15" s="223" customFormat="1" ht="6" customHeight="1">
      <c r="A116" s="270"/>
      <c r="B116" s="324"/>
      <c r="C116" s="324"/>
      <c r="D116" s="324"/>
      <c r="E116" s="324"/>
      <c r="F116" s="324"/>
      <c r="G116" s="324"/>
      <c r="H116" s="324"/>
      <c r="I116" s="324"/>
      <c r="J116" s="324"/>
      <c r="K116" s="324"/>
      <c r="L116" s="324"/>
      <c r="M116" s="324"/>
      <c r="N116" s="324"/>
      <c r="O116" s="324"/>
    </row>
    <row r="117" spans="1:15" s="223" customFormat="1" ht="15.75" customHeight="1">
      <c r="A117" s="277"/>
      <c r="B117" s="147" t="s">
        <v>364</v>
      </c>
      <c r="G117" s="334">
        <f>IF(G76&gt;G102,G76,G102)</f>
      </c>
      <c r="H117" s="292"/>
      <c r="I117" s="334">
        <f>IF(I76&gt;I102,I76,I102)</f>
      </c>
      <c r="J117" s="292"/>
      <c r="K117" s="334">
        <f>IF(K76&gt;K102,K76,K102)</f>
      </c>
      <c r="L117" s="292"/>
      <c r="M117" s="334">
        <f>IF(M76&gt;M102,M76,M102)</f>
      </c>
      <c r="N117" s="292"/>
      <c r="O117" s="334">
        <f>IF(O76&gt;O102,O76,O102)</f>
      </c>
    </row>
    <row r="118" spans="1:2" s="50" customFormat="1" ht="4.5" customHeight="1">
      <c r="A118" s="91"/>
      <c r="B118" s="267"/>
    </row>
    <row r="119" spans="1:14" ht="14.25" customHeight="1">
      <c r="A119" s="264"/>
      <c r="B119" s="237"/>
      <c r="G119" s="178"/>
      <c r="H119" s="178"/>
      <c r="I119" s="178"/>
      <c r="J119" s="178"/>
      <c r="K119" s="178"/>
      <c r="L119" s="178"/>
      <c r="M119" s="63"/>
      <c r="N119" s="178"/>
    </row>
    <row r="120" ht="15.75">
      <c r="M120" s="50"/>
    </row>
    <row r="121" ht="15.75">
      <c r="M121" s="50"/>
    </row>
    <row r="122" ht="15.75">
      <c r="M122" s="50"/>
    </row>
    <row r="123" ht="15.75">
      <c r="M123" s="50"/>
    </row>
    <row r="124" ht="15.75">
      <c r="M124" s="50"/>
    </row>
    <row r="125" ht="15.75">
      <c r="M125" s="50"/>
    </row>
    <row r="126" ht="15.75">
      <c r="M126" s="50"/>
    </row>
    <row r="127" ht="15.75">
      <c r="M127" s="50"/>
    </row>
    <row r="128" ht="15.75">
      <c r="M128" s="50"/>
    </row>
    <row r="129" ht="15.75">
      <c r="M129" s="50"/>
    </row>
    <row r="130" ht="15.75">
      <c r="M130" s="50"/>
    </row>
    <row r="131" ht="15.75">
      <c r="M131" s="50"/>
    </row>
    <row r="132" ht="15.75">
      <c r="M132" s="50"/>
    </row>
    <row r="133" ht="15.75">
      <c r="M133" s="50"/>
    </row>
    <row r="134" ht="15.75">
      <c r="M134" s="50"/>
    </row>
    <row r="135" ht="15.75">
      <c r="M135" s="50"/>
    </row>
    <row r="136" ht="15.75">
      <c r="M136" s="50"/>
    </row>
    <row r="137" ht="15.75">
      <c r="M137" s="50"/>
    </row>
    <row r="138" ht="15.75">
      <c r="M138" s="50"/>
    </row>
    <row r="139" ht="15.75">
      <c r="M139" s="50"/>
    </row>
    <row r="140" ht="15.75">
      <c r="M140" s="50"/>
    </row>
    <row r="141" ht="15.75">
      <c r="M141" s="50"/>
    </row>
    <row r="142" ht="15.75">
      <c r="M142" s="50"/>
    </row>
    <row r="143" ht="15.75">
      <c r="M143" s="50"/>
    </row>
    <row r="144" ht="15.75">
      <c r="M144" s="50"/>
    </row>
    <row r="145" ht="15.75">
      <c r="M145" s="50"/>
    </row>
    <row r="146" ht="15.75">
      <c r="M146" s="50"/>
    </row>
    <row r="147" ht="15.75">
      <c r="M147" s="50"/>
    </row>
    <row r="148" ht="15.75">
      <c r="M148" s="50"/>
    </row>
    <row r="149" ht="15.75">
      <c r="M149" s="50"/>
    </row>
    <row r="150" ht="15.75">
      <c r="M150" s="50"/>
    </row>
    <row r="151" ht="15.75">
      <c r="M151" s="50"/>
    </row>
    <row r="152" ht="15.75">
      <c r="M152" s="50"/>
    </row>
    <row r="153" ht="15.75">
      <c r="M153" s="50"/>
    </row>
    <row r="154" ht="15.75">
      <c r="M154" s="50"/>
    </row>
    <row r="155" ht="15.75">
      <c r="M155" s="50"/>
    </row>
    <row r="156" ht="15.75">
      <c r="M156" s="50"/>
    </row>
    <row r="157" ht="15.75">
      <c r="M157" s="50"/>
    </row>
    <row r="158" ht="15.75">
      <c r="M158" s="50"/>
    </row>
    <row r="159" ht="15.75">
      <c r="M159" s="50"/>
    </row>
    <row r="160" ht="15.75">
      <c r="M160" s="50"/>
    </row>
    <row r="161" ht="15.75">
      <c r="M161" s="50"/>
    </row>
    <row r="162" ht="15.75">
      <c r="M162" s="50"/>
    </row>
    <row r="163" ht="15.75">
      <c r="M163" s="50"/>
    </row>
    <row r="164" ht="15.75">
      <c r="M164" s="50"/>
    </row>
    <row r="165" ht="15.75">
      <c r="M165" s="50"/>
    </row>
    <row r="166" ht="15.75">
      <c r="M166" s="50"/>
    </row>
    <row r="167" ht="15.75">
      <c r="M167" s="50"/>
    </row>
    <row r="168" ht="15.75">
      <c r="M168" s="50"/>
    </row>
    <row r="169" ht="15.75">
      <c r="M169" s="50"/>
    </row>
    <row r="170" ht="15.75">
      <c r="M170" s="50"/>
    </row>
    <row r="171" ht="15.75">
      <c r="M171" s="50"/>
    </row>
    <row r="172" ht="15.75">
      <c r="M172" s="50"/>
    </row>
    <row r="173" ht="15.75">
      <c r="M173" s="50"/>
    </row>
    <row r="174" ht="15.75">
      <c r="M174" s="50"/>
    </row>
    <row r="175" ht="15.75">
      <c r="M175" s="50"/>
    </row>
    <row r="176" ht="15.75">
      <c r="M176" s="50"/>
    </row>
    <row r="177" ht="15.75">
      <c r="M177" s="50"/>
    </row>
    <row r="178" ht="15.75">
      <c r="M178" s="50"/>
    </row>
    <row r="179" ht="15.75">
      <c r="M179" s="50"/>
    </row>
    <row r="180" ht="15.75">
      <c r="M180" s="50"/>
    </row>
    <row r="181" ht="15.75">
      <c r="M181" s="50"/>
    </row>
    <row r="182" ht="15.75">
      <c r="M182" s="50"/>
    </row>
    <row r="183" ht="15.75">
      <c r="M183" s="50"/>
    </row>
    <row r="184" ht="15.75">
      <c r="M184" s="50"/>
    </row>
    <row r="185" ht="15.75">
      <c r="M185" s="50"/>
    </row>
    <row r="186" ht="15.75">
      <c r="M186" s="50"/>
    </row>
    <row r="187" ht="15.75">
      <c r="M187" s="50"/>
    </row>
    <row r="188" ht="15.75">
      <c r="M188" s="50"/>
    </row>
    <row r="189" ht="15.75">
      <c r="M189" s="50"/>
    </row>
    <row r="190" ht="15.75">
      <c r="M190" s="50"/>
    </row>
    <row r="191" ht="15.75">
      <c r="M191" s="50"/>
    </row>
    <row r="192" ht="15.75">
      <c r="M192" s="50"/>
    </row>
    <row r="193" ht="15.75">
      <c r="M193" s="50"/>
    </row>
    <row r="194" ht="15.75">
      <c r="M194" s="50"/>
    </row>
    <row r="195" ht="15.75">
      <c r="M195" s="50"/>
    </row>
    <row r="196" ht="15.75">
      <c r="M196" s="50"/>
    </row>
    <row r="197" ht="15.75">
      <c r="M197" s="50"/>
    </row>
    <row r="198" ht="15.75">
      <c r="M198" s="50"/>
    </row>
  </sheetData>
  <sheetProtection password="A999" sheet="1"/>
  <mergeCells count="5">
    <mergeCell ref="A9:N10"/>
    <mergeCell ref="A64:P67"/>
    <mergeCell ref="B99:F101"/>
    <mergeCell ref="B105:G111"/>
    <mergeCell ref="B113:G115"/>
  </mergeCells>
  <printOptions/>
  <pageMargins left="0" right="0" top="0.25" bottom="0" header="0.25" footer="0"/>
  <pageSetup orientation="portrait" scale="90" r:id="rId1"/>
  <headerFooter>
    <oddHeader>&amp;R
</oddHeader>
    <oddFooter>&amp;L&amp;"Times New Roman,Bold"&amp;11(Form Revised 04-2015)&amp;C&amp;"Times New Roman,Bold"&amp;11Informal Tax Rate Calculator File
Revised Prior Year Form B, Page &amp;P of &amp;N</oddFooter>
  </headerFooter>
</worksheet>
</file>

<file path=xl/worksheets/sheet5.xml><?xml version="1.0" encoding="utf-8"?>
<worksheet xmlns="http://schemas.openxmlformats.org/spreadsheetml/2006/main" xmlns:r="http://schemas.openxmlformats.org/officeDocument/2006/relationships">
  <dimension ref="A1:O61"/>
  <sheetViews>
    <sheetView showGridLines="0" zoomScalePageLayoutView="0" workbookViewId="0" topLeftCell="A1">
      <selection activeCell="A1" sqref="A1"/>
    </sheetView>
  </sheetViews>
  <sheetFormatPr defaultColWidth="9.00390625" defaultRowHeight="15.75"/>
  <cols>
    <col min="1" max="2" width="3.125" style="91" customWidth="1"/>
    <col min="3" max="6" width="10.625" style="50" customWidth="1"/>
    <col min="7" max="7" width="1.4921875" style="50" customWidth="1"/>
    <col min="8" max="8" width="5.625" style="50" customWidth="1"/>
    <col min="9" max="9" width="1.4921875" style="50" customWidth="1"/>
    <col min="10" max="10" width="10.625" style="50" customWidth="1"/>
    <col min="11" max="11" width="1.625" style="50" customWidth="1"/>
    <col min="12" max="12" width="9.625" style="50" customWidth="1"/>
    <col min="13" max="13" width="2.625" style="50" customWidth="1"/>
    <col min="14" max="14" width="12.625" style="50" customWidth="1"/>
    <col min="15" max="15" width="3.625" style="50" customWidth="1"/>
    <col min="16" max="16" width="2.625" style="50" customWidth="1"/>
    <col min="17" max="16384" width="9.00390625" style="50" customWidth="1"/>
  </cols>
  <sheetData>
    <row r="1" spans="1:15" ht="15">
      <c r="A1" s="408" t="s">
        <v>404</v>
      </c>
      <c r="B1" s="93"/>
      <c r="C1" s="80"/>
      <c r="D1" s="80"/>
      <c r="E1" s="80"/>
      <c r="F1" s="80"/>
      <c r="G1" s="80"/>
      <c r="H1" s="80"/>
      <c r="I1" s="80"/>
      <c r="J1" s="80"/>
      <c r="K1" s="80"/>
      <c r="L1" s="80"/>
      <c r="M1" s="80"/>
      <c r="O1" s="80"/>
    </row>
    <row r="2" spans="1:14" ht="15">
      <c r="A2" s="179" t="s">
        <v>118</v>
      </c>
      <c r="B2" s="157"/>
      <c r="C2" s="47"/>
      <c r="D2" s="47"/>
      <c r="E2" s="47"/>
      <c r="F2" s="47"/>
      <c r="G2" s="47"/>
      <c r="H2" s="47"/>
      <c r="I2" s="47"/>
      <c r="J2" s="47"/>
      <c r="K2" s="47"/>
      <c r="L2" s="47"/>
      <c r="M2" s="47"/>
      <c r="N2" s="63"/>
    </row>
    <row r="3" spans="1:15" ht="15">
      <c r="A3" s="179" t="s">
        <v>119</v>
      </c>
      <c r="B3" s="157"/>
      <c r="C3" s="47"/>
      <c r="D3" s="47"/>
      <c r="E3" s="47"/>
      <c r="F3" s="47"/>
      <c r="G3" s="47"/>
      <c r="H3" s="47"/>
      <c r="I3" s="47"/>
      <c r="J3" s="47"/>
      <c r="K3" s="47"/>
      <c r="L3" s="47"/>
      <c r="M3" s="47"/>
      <c r="N3" s="158"/>
      <c r="O3" s="99" t="s">
        <v>150</v>
      </c>
    </row>
    <row r="4" spans="1:15" ht="15.75" thickBot="1">
      <c r="A4" s="159" t="s">
        <v>187</v>
      </c>
      <c r="B4" s="160"/>
      <c r="C4" s="55"/>
      <c r="D4" s="55"/>
      <c r="E4" s="55"/>
      <c r="F4" s="55"/>
      <c r="G4" s="55"/>
      <c r="H4" s="55"/>
      <c r="I4" s="55"/>
      <c r="J4" s="55"/>
      <c r="K4" s="55"/>
      <c r="L4" s="55"/>
      <c r="M4" s="55"/>
      <c r="N4" s="233">
        <f>-'Data Entry Page'!Q6</f>
        <v>-2014</v>
      </c>
      <c r="O4" s="56"/>
    </row>
    <row r="5" spans="1:15" ht="15.75" thickTop="1">
      <c r="A5" s="58">
        <f>IF(+'Data Entry Page'!A2&lt;&gt;"",+'Data Entry Page'!A2,"")</f>
      </c>
      <c r="B5" s="58"/>
      <c r="C5" s="58"/>
      <c r="D5" s="58"/>
      <c r="F5" s="60">
        <f>IF(+'Data Entry Page'!H2&lt;&gt;"",+'Data Entry Page'!H2,"")</f>
      </c>
      <c r="G5" s="60" t="s">
        <v>100</v>
      </c>
      <c r="H5" s="161">
        <f>IF(+'Data Entry Page'!J2&lt;&gt;"",+'Data Entry Page'!J2,"")</f>
      </c>
      <c r="I5" s="161" t="s">
        <v>100</v>
      </c>
      <c r="J5" s="161">
        <f>IF(+'Data Entry Page'!L2&lt;&gt;"",+'Data Entry Page'!L2,"")</f>
      </c>
      <c r="M5" s="58"/>
      <c r="N5" s="58" t="s">
        <v>92</v>
      </c>
      <c r="O5" s="58"/>
    </row>
    <row r="6" spans="1:15" ht="15">
      <c r="A6" s="100" t="s">
        <v>86</v>
      </c>
      <c r="B6" s="100"/>
      <c r="C6" s="63"/>
      <c r="D6" s="63"/>
      <c r="F6" s="63" t="s">
        <v>87</v>
      </c>
      <c r="G6" s="63"/>
      <c r="H6" s="63"/>
      <c r="I6" s="63"/>
      <c r="J6" s="63"/>
      <c r="M6" s="63" t="s">
        <v>0</v>
      </c>
      <c r="N6" s="63"/>
      <c r="O6" s="63"/>
    </row>
    <row r="7" spans="1:15" ht="7.5" customHeight="1">
      <c r="A7" s="65"/>
      <c r="B7" s="65"/>
      <c r="C7" s="65"/>
      <c r="D7" s="65"/>
      <c r="E7" s="65"/>
      <c r="F7" s="65"/>
      <c r="G7" s="65"/>
      <c r="H7" s="65"/>
      <c r="I7" s="65"/>
      <c r="J7" s="65"/>
      <c r="K7" s="65"/>
      <c r="L7" s="65"/>
      <c r="M7" s="65"/>
      <c r="N7" s="65"/>
      <c r="O7" s="65"/>
    </row>
    <row r="8" spans="1:15" ht="7.5" customHeight="1">
      <c r="A8" s="106"/>
      <c r="B8" s="106"/>
      <c r="C8" s="62"/>
      <c r="D8" s="62"/>
      <c r="E8" s="62"/>
      <c r="F8" s="62"/>
      <c r="G8" s="62"/>
      <c r="H8" s="68"/>
      <c r="I8" s="68"/>
      <c r="J8" s="107"/>
      <c r="K8" s="62"/>
      <c r="L8" s="62"/>
      <c r="M8" s="62"/>
      <c r="N8" s="62"/>
      <c r="O8" s="62"/>
    </row>
    <row r="9" spans="1:15" ht="12" customHeight="1">
      <c r="A9" s="479" t="s">
        <v>120</v>
      </c>
      <c r="B9" s="479"/>
      <c r="C9" s="479"/>
      <c r="D9" s="479"/>
      <c r="E9" s="479"/>
      <c r="F9" s="479"/>
      <c r="G9" s="479"/>
      <c r="H9" s="479"/>
      <c r="I9" s="479"/>
      <c r="J9" s="479"/>
      <c r="K9" s="479"/>
      <c r="L9" s="479"/>
      <c r="M9" s="479"/>
      <c r="N9" s="479"/>
      <c r="O9" s="479"/>
    </row>
    <row r="10" spans="1:15" ht="12" customHeight="1">
      <c r="A10" s="479"/>
      <c r="B10" s="479"/>
      <c r="C10" s="479"/>
      <c r="D10" s="479"/>
      <c r="E10" s="479"/>
      <c r="F10" s="479"/>
      <c r="G10" s="479"/>
      <c r="H10" s="479"/>
      <c r="I10" s="479"/>
      <c r="J10" s="479"/>
      <c r="K10" s="479"/>
      <c r="L10" s="479"/>
      <c r="M10" s="479"/>
      <c r="N10" s="479"/>
      <c r="O10" s="479"/>
    </row>
    <row r="11" spans="1:15" ht="9" customHeight="1">
      <c r="A11" s="479"/>
      <c r="B11" s="479"/>
      <c r="C11" s="479"/>
      <c r="D11" s="479"/>
      <c r="E11" s="479"/>
      <c r="F11" s="479"/>
      <c r="G11" s="479"/>
      <c r="H11" s="479"/>
      <c r="I11" s="479"/>
      <c r="J11" s="479"/>
      <c r="K11" s="479"/>
      <c r="L11" s="479"/>
      <c r="M11" s="479"/>
      <c r="N11" s="479"/>
      <c r="O11" s="479"/>
    </row>
    <row r="12" spans="1:15" ht="15">
      <c r="A12" s="479"/>
      <c r="B12" s="479"/>
      <c r="C12" s="479"/>
      <c r="D12" s="479"/>
      <c r="E12" s="479"/>
      <c r="F12" s="479"/>
      <c r="G12" s="479"/>
      <c r="H12" s="479"/>
      <c r="I12" s="479"/>
      <c r="J12" s="479"/>
      <c r="K12" s="479"/>
      <c r="L12" s="479"/>
      <c r="M12" s="479"/>
      <c r="N12" s="479"/>
      <c r="O12" s="479"/>
    </row>
    <row r="13" spans="1:15" ht="7.5" customHeight="1">
      <c r="A13" s="480"/>
      <c r="B13" s="480"/>
      <c r="C13" s="480"/>
      <c r="D13" s="480"/>
      <c r="E13" s="480"/>
      <c r="F13" s="480"/>
      <c r="G13" s="480"/>
      <c r="H13" s="480"/>
      <c r="I13" s="480"/>
      <c r="J13" s="480"/>
      <c r="K13" s="480"/>
      <c r="L13" s="480"/>
      <c r="M13" s="480"/>
      <c r="N13" s="480"/>
      <c r="O13" s="480"/>
    </row>
    <row r="14" spans="1:3" ht="15">
      <c r="A14" s="117" t="s">
        <v>20</v>
      </c>
      <c r="B14" s="117" t="s">
        <v>106</v>
      </c>
      <c r="C14" s="80" t="s">
        <v>221</v>
      </c>
    </row>
    <row r="15" spans="1:14" ht="15">
      <c r="A15" s="117"/>
      <c r="B15" s="117"/>
      <c r="C15" s="50" t="s">
        <v>222</v>
      </c>
      <c r="N15" s="162">
        <f>IF(OR('Data Entry Page'!N62&lt;&gt;"",'Data Entry Page'!N64&lt;&gt;"",'Data Entry Page'!N66&lt;&gt;"",'Data Entry Page'!N68&lt;&gt;""),IF(+'Data Entry Page'!N62+'Data Entry Page'!N64+'Data Entry Page'!N66+'Data Entry Page'!N68+'Data Entry Page'!N70&gt;0,+'Data Entry Page'!H29+'Data Entry Page'!J29+'Data Entry Page'!L29+'Data Entry Page'!N29,0),"")</f>
      </c>
    </row>
    <row r="16" spans="1:14" ht="9.75" customHeight="1">
      <c r="A16" s="117"/>
      <c r="B16" s="117"/>
      <c r="N16" s="121"/>
    </row>
    <row r="17" spans="1:14" ht="15">
      <c r="A17" s="117" t="s">
        <v>21</v>
      </c>
      <c r="B17" s="117" t="s">
        <v>106</v>
      </c>
      <c r="C17" s="481" t="s">
        <v>367</v>
      </c>
      <c r="D17" s="439"/>
      <c r="E17" s="439"/>
      <c r="F17" s="439"/>
      <c r="G17" s="439"/>
      <c r="H17" s="439"/>
      <c r="I17" s="439"/>
      <c r="J17" s="439"/>
      <c r="K17" s="439"/>
      <c r="L17" s="439"/>
      <c r="N17" s="123"/>
    </row>
    <row r="18" spans="1:14" ht="15">
      <c r="A18" s="117"/>
      <c r="B18" s="117"/>
      <c r="C18" s="439"/>
      <c r="D18" s="439"/>
      <c r="E18" s="439"/>
      <c r="F18" s="439"/>
      <c r="G18" s="439"/>
      <c r="H18" s="439"/>
      <c r="I18" s="439"/>
      <c r="J18" s="439"/>
      <c r="K18" s="439"/>
      <c r="L18" s="439"/>
      <c r="N18" s="123"/>
    </row>
    <row r="19" spans="1:14" ht="15">
      <c r="A19" s="117"/>
      <c r="B19" s="117"/>
      <c r="C19" s="439"/>
      <c r="D19" s="439"/>
      <c r="E19" s="439"/>
      <c r="F19" s="439"/>
      <c r="G19" s="439"/>
      <c r="H19" s="439"/>
      <c r="I19" s="439"/>
      <c r="J19" s="439"/>
      <c r="K19" s="439"/>
      <c r="L19" s="439"/>
      <c r="N19" s="123"/>
    </row>
    <row r="20" spans="3:14" ht="15">
      <c r="C20" s="439"/>
      <c r="D20" s="439"/>
      <c r="E20" s="439"/>
      <c r="F20" s="439"/>
      <c r="G20" s="439"/>
      <c r="H20" s="439"/>
      <c r="I20" s="439"/>
      <c r="J20" s="439"/>
      <c r="K20" s="439"/>
      <c r="L20" s="439"/>
      <c r="N20" s="162">
        <f>IF('Data Entry Page'!N62&lt;&gt;"",ROUND('Data Entry Page'!N62,0),"")</f>
      </c>
    </row>
    <row r="21" spans="1:14" ht="9.75" customHeight="1">
      <c r="A21" s="117"/>
      <c r="B21" s="117"/>
      <c r="C21" s="78"/>
      <c r="D21" s="78"/>
      <c r="E21" s="78"/>
      <c r="F21" s="78"/>
      <c r="G21" s="78"/>
      <c r="H21" s="78"/>
      <c r="I21" s="78"/>
      <c r="J21" s="78"/>
      <c r="K21" s="78"/>
      <c r="L21" s="78"/>
      <c r="M21" s="78"/>
      <c r="N21" s="121"/>
    </row>
    <row r="22" spans="1:14" ht="15">
      <c r="A22" s="117" t="s">
        <v>22</v>
      </c>
      <c r="B22" s="117" t="s">
        <v>106</v>
      </c>
      <c r="C22" s="481" t="s">
        <v>223</v>
      </c>
      <c r="D22" s="482"/>
      <c r="E22" s="482"/>
      <c r="F22" s="482"/>
      <c r="G22" s="482"/>
      <c r="H22" s="482"/>
      <c r="I22" s="482"/>
      <c r="J22" s="482"/>
      <c r="K22" s="482"/>
      <c r="L22" s="482"/>
      <c r="M22" s="78"/>
      <c r="N22" s="121"/>
    </row>
    <row r="23" spans="1:14" ht="15">
      <c r="A23" s="117"/>
      <c r="B23" s="117"/>
      <c r="C23" s="482"/>
      <c r="D23" s="482"/>
      <c r="E23" s="482"/>
      <c r="F23" s="482"/>
      <c r="G23" s="482"/>
      <c r="H23" s="482"/>
      <c r="I23" s="482"/>
      <c r="J23" s="482"/>
      <c r="K23" s="482"/>
      <c r="L23" s="482"/>
      <c r="N23" s="121"/>
    </row>
    <row r="24" spans="1:14" ht="15">
      <c r="A24" s="117"/>
      <c r="B24" s="117"/>
      <c r="C24" s="482"/>
      <c r="D24" s="482"/>
      <c r="E24" s="482"/>
      <c r="F24" s="482"/>
      <c r="G24" s="482"/>
      <c r="H24" s="482"/>
      <c r="I24" s="482"/>
      <c r="J24" s="482"/>
      <c r="K24" s="482"/>
      <c r="L24" s="482"/>
      <c r="N24" s="162">
        <f>IF('Data Entry Page'!N64&lt;&gt;"",ROUND('Data Entry Page'!N64,0),"")</f>
      </c>
    </row>
    <row r="25" spans="1:14" ht="9.75" customHeight="1">
      <c r="A25" s="117"/>
      <c r="B25" s="117"/>
      <c r="N25" s="121"/>
    </row>
    <row r="26" spans="1:14" ht="15.75">
      <c r="A26" s="163" t="s">
        <v>23</v>
      </c>
      <c r="B26" s="117" t="s">
        <v>106</v>
      </c>
      <c r="C26" s="164" t="s">
        <v>224</v>
      </c>
      <c r="D26" s="165"/>
      <c r="E26" s="165"/>
      <c r="F26" s="165"/>
      <c r="G26" s="165"/>
      <c r="H26" s="165"/>
      <c r="I26" s="165"/>
      <c r="J26" s="165"/>
      <c r="K26" s="165"/>
      <c r="L26" s="166"/>
      <c r="N26" s="121"/>
    </row>
    <row r="27" spans="1:14" ht="15">
      <c r="A27" s="70"/>
      <c r="B27" s="50"/>
      <c r="C27" s="484" t="s">
        <v>368</v>
      </c>
      <c r="D27" s="439"/>
      <c r="E27" s="439"/>
      <c r="F27" s="439"/>
      <c r="G27" s="439"/>
      <c r="H27" s="439"/>
      <c r="I27" s="439"/>
      <c r="J27" s="439"/>
      <c r="K27" s="439"/>
      <c r="L27" s="439"/>
      <c r="M27" s="439"/>
      <c r="N27" s="121"/>
    </row>
    <row r="28" spans="1:14" ht="15">
      <c r="A28" s="70"/>
      <c r="B28" s="50"/>
      <c r="C28" s="485"/>
      <c r="D28" s="439"/>
      <c r="E28" s="439"/>
      <c r="F28" s="439"/>
      <c r="G28" s="439"/>
      <c r="H28" s="439"/>
      <c r="I28" s="439"/>
      <c r="J28" s="439"/>
      <c r="K28" s="439"/>
      <c r="L28" s="439"/>
      <c r="M28" s="439"/>
      <c r="N28" s="121"/>
    </row>
    <row r="29" spans="1:14" ht="15">
      <c r="A29" s="70"/>
      <c r="B29" s="50"/>
      <c r="C29" s="439"/>
      <c r="D29" s="439"/>
      <c r="E29" s="439"/>
      <c r="F29" s="439"/>
      <c r="G29" s="439"/>
      <c r="H29" s="439"/>
      <c r="I29" s="439"/>
      <c r="J29" s="439"/>
      <c r="K29" s="439"/>
      <c r="L29" s="439"/>
      <c r="M29" s="439"/>
      <c r="N29" s="162">
        <f>IF('Data Entry Page'!N66&lt;&gt;"",ROUND('Data Entry Page'!N66,0),"")</f>
      </c>
    </row>
    <row r="30" spans="1:14" ht="9.75" customHeight="1">
      <c r="A30" s="70"/>
      <c r="B30" s="50"/>
      <c r="N30" s="121"/>
    </row>
    <row r="31" spans="1:14" ht="15">
      <c r="A31" s="163" t="s">
        <v>25</v>
      </c>
      <c r="B31" s="50"/>
      <c r="C31" s="80" t="s">
        <v>121</v>
      </c>
      <c r="N31" s="162">
        <f>IF(OR(N20&lt;&gt;"",N24&lt;&gt;"",N29&lt;&gt;""),IF(+'Data Entry Page'!N62+'Data Entry Page'!N64+'Data Entry Page'!N66+'Data Entry Page'!N68+'Data Entry Page'!N70&gt;0,+'Form C'!N20+'Form C'!N24+'Form C'!N29,0),"")</f>
      </c>
    </row>
    <row r="32" spans="1:14" s="62" customFormat="1" ht="9.75" customHeight="1">
      <c r="A32" s="167"/>
      <c r="B32" s="139"/>
      <c r="N32" s="123"/>
    </row>
    <row r="33" spans="1:14" ht="15" customHeight="1">
      <c r="A33" s="163" t="s">
        <v>26</v>
      </c>
      <c r="B33" s="117" t="s">
        <v>106</v>
      </c>
      <c r="C33" s="71" t="s">
        <v>75</v>
      </c>
      <c r="N33" s="121"/>
    </row>
    <row r="34" spans="1:14" ht="15" customHeight="1">
      <c r="A34" s="168"/>
      <c r="B34" s="169"/>
      <c r="C34" s="483" t="s">
        <v>227</v>
      </c>
      <c r="D34" s="483"/>
      <c r="E34" s="483"/>
      <c r="F34" s="483"/>
      <c r="G34" s="483"/>
      <c r="H34" s="483"/>
      <c r="I34" s="483"/>
      <c r="J34" s="483"/>
      <c r="K34" s="483"/>
      <c r="L34" s="482"/>
      <c r="M34" s="439"/>
      <c r="N34" s="121"/>
    </row>
    <row r="35" spans="1:14" ht="15" customHeight="1">
      <c r="A35" s="168"/>
      <c r="B35" s="169"/>
      <c r="C35" s="483"/>
      <c r="D35" s="483"/>
      <c r="E35" s="483"/>
      <c r="F35" s="483"/>
      <c r="G35" s="483"/>
      <c r="H35" s="483"/>
      <c r="I35" s="483"/>
      <c r="J35" s="483"/>
      <c r="K35" s="483"/>
      <c r="L35" s="482"/>
      <c r="M35" s="439"/>
      <c r="N35" s="121"/>
    </row>
    <row r="36" spans="1:14" ht="15" customHeight="1">
      <c r="A36" s="168"/>
      <c r="B36" s="169"/>
      <c r="C36" s="483"/>
      <c r="D36" s="483"/>
      <c r="E36" s="483"/>
      <c r="F36" s="483"/>
      <c r="G36" s="483"/>
      <c r="H36" s="483"/>
      <c r="I36" s="483"/>
      <c r="J36" s="483"/>
      <c r="K36" s="483"/>
      <c r="L36" s="482"/>
      <c r="M36" s="439"/>
      <c r="N36" s="121"/>
    </row>
    <row r="37" spans="1:14" ht="15" customHeight="1">
      <c r="A37" s="70"/>
      <c r="B37" s="50"/>
      <c r="C37" s="483"/>
      <c r="D37" s="483"/>
      <c r="E37" s="483"/>
      <c r="F37" s="483"/>
      <c r="G37" s="483"/>
      <c r="H37" s="483"/>
      <c r="I37" s="483"/>
      <c r="J37" s="483"/>
      <c r="K37" s="483"/>
      <c r="L37" s="482"/>
      <c r="M37" s="439"/>
      <c r="N37" s="162">
        <f>IF('Data Entry Page'!N68&lt;&gt;"",ROUND('Data Entry Page'!N68,0),"")</f>
      </c>
    </row>
    <row r="38" spans="1:14" ht="9.75" customHeight="1">
      <c r="A38" s="70"/>
      <c r="B38" s="50"/>
      <c r="N38" s="121"/>
    </row>
    <row r="39" spans="1:14" ht="15" customHeight="1">
      <c r="A39" s="163" t="s">
        <v>27</v>
      </c>
      <c r="B39" s="78"/>
      <c r="C39" s="71" t="s">
        <v>122</v>
      </c>
      <c r="N39" s="121"/>
    </row>
    <row r="40" spans="1:14" ht="15" customHeight="1">
      <c r="A40" s="117"/>
      <c r="C40" s="483" t="s">
        <v>225</v>
      </c>
      <c r="D40" s="483"/>
      <c r="E40" s="483"/>
      <c r="F40" s="483"/>
      <c r="G40" s="483"/>
      <c r="H40" s="483"/>
      <c r="I40" s="483"/>
      <c r="J40" s="483"/>
      <c r="K40" s="483"/>
      <c r="L40" s="482"/>
      <c r="M40" s="439"/>
      <c r="N40" s="121"/>
    </row>
    <row r="41" spans="1:14" ht="15" customHeight="1">
      <c r="A41" s="117"/>
      <c r="C41" s="483"/>
      <c r="D41" s="483"/>
      <c r="E41" s="483"/>
      <c r="F41" s="483"/>
      <c r="G41" s="483"/>
      <c r="H41" s="483"/>
      <c r="I41" s="483"/>
      <c r="J41" s="483"/>
      <c r="K41" s="483"/>
      <c r="L41" s="482"/>
      <c r="M41" s="439"/>
      <c r="N41" s="121"/>
    </row>
    <row r="42" spans="1:14" ht="15" customHeight="1">
      <c r="A42" s="117"/>
      <c r="C42" s="483"/>
      <c r="D42" s="483"/>
      <c r="E42" s="483"/>
      <c r="F42" s="483"/>
      <c r="G42" s="483"/>
      <c r="H42" s="483"/>
      <c r="I42" s="483"/>
      <c r="J42" s="483"/>
      <c r="K42" s="483"/>
      <c r="L42" s="482"/>
      <c r="M42" s="439"/>
      <c r="N42" s="121"/>
    </row>
    <row r="43" spans="1:14" ht="15" customHeight="1">
      <c r="A43" s="170"/>
      <c r="B43" s="171"/>
      <c r="C43" s="483"/>
      <c r="D43" s="483"/>
      <c r="E43" s="483"/>
      <c r="F43" s="483"/>
      <c r="G43" s="483"/>
      <c r="H43" s="483"/>
      <c r="I43" s="483"/>
      <c r="J43" s="483"/>
      <c r="K43" s="483"/>
      <c r="L43" s="482"/>
      <c r="M43" s="439"/>
      <c r="N43" s="162">
        <f>IF(OR(N31&lt;&gt;"",N37&lt;&gt;""),IF(+'Data Entry Page'!N62+'Data Entry Page'!N64+'Data Entry Page'!N66+'Data Entry Page'!N68+'Data Entry Page'!N70&gt;0,+'Form C'!N31-'Form C'!N37,0),"")</f>
      </c>
    </row>
    <row r="44" spans="1:14" ht="9.75" customHeight="1">
      <c r="A44" s="70"/>
      <c r="B44" s="50"/>
      <c r="N44" s="121"/>
    </row>
    <row r="45" spans="1:3" ht="15">
      <c r="A45" s="163" t="s">
        <v>28</v>
      </c>
      <c r="B45" s="78"/>
      <c r="C45" s="172" t="s">
        <v>123</v>
      </c>
    </row>
    <row r="46" spans="1:14" ht="15.75" thickBot="1">
      <c r="A46" s="70"/>
      <c r="B46" s="79"/>
      <c r="C46" s="78" t="s">
        <v>226</v>
      </c>
      <c r="N46" s="173">
        <f>IF(OR(N15&lt;&gt;"",N43&lt;&gt;""),IF(+'Data Entry Page'!N62+'Data Entry Page'!N64+'Data Entry Page'!N66+'Data Entry Page'!N68+'Data Entry Page'!N70&gt;0,IF(+'Form C'!N43/'Form C'!N15*100&lt;1,ROUND(+'Form C'!N43/'Form C'!N15*100,3),ROUND(+'Form C'!N43/'Form C'!N15*100,4)),0),"")</f>
      </c>
    </row>
    <row r="47" spans="1:13" ht="9.75" customHeight="1" thickTop="1">
      <c r="A47" s="70"/>
      <c r="B47" s="50"/>
      <c r="C47" s="171" t="s">
        <v>74</v>
      </c>
      <c r="M47" s="174"/>
    </row>
    <row r="48" spans="1:14" ht="15" customHeight="1">
      <c r="A48" s="163" t="s">
        <v>30</v>
      </c>
      <c r="B48" s="117" t="s">
        <v>106</v>
      </c>
      <c r="C48" s="71" t="s">
        <v>104</v>
      </c>
      <c r="M48" s="174"/>
      <c r="N48" s="19"/>
    </row>
    <row r="49" spans="1:13" ht="9.75" customHeight="1">
      <c r="A49" s="70"/>
      <c r="B49" s="50"/>
      <c r="C49" s="171" t="s">
        <v>74</v>
      </c>
      <c r="M49" s="174"/>
    </row>
    <row r="50" spans="1:3" ht="15">
      <c r="A50" s="163" t="s">
        <v>31</v>
      </c>
      <c r="B50" s="50"/>
      <c r="C50" s="80" t="s">
        <v>124</v>
      </c>
    </row>
    <row r="51" spans="1:14" ht="15.75" thickBot="1">
      <c r="A51" s="50"/>
      <c r="B51" s="50"/>
      <c r="C51" s="80" t="s">
        <v>160</v>
      </c>
      <c r="H51" s="175"/>
      <c r="I51" s="175"/>
      <c r="N51" s="176">
        <f>IF(OR(N46&lt;&gt;"",N48&lt;&gt;""),+N46-N48,"")</f>
      </c>
    </row>
    <row r="52" spans="1:15" ht="7.5" customHeight="1" thickTop="1">
      <c r="A52" s="65"/>
      <c r="B52" s="65"/>
      <c r="C52" s="65"/>
      <c r="D52" s="65"/>
      <c r="E52" s="65"/>
      <c r="F52" s="65"/>
      <c r="G52" s="65"/>
      <c r="H52" s="65"/>
      <c r="I52" s="65"/>
      <c r="J52" s="65"/>
      <c r="K52" s="65"/>
      <c r="L52" s="65"/>
      <c r="M52" s="65"/>
      <c r="N52" s="65"/>
      <c r="O52" s="65"/>
    </row>
    <row r="53" spans="1:2" ht="6" customHeight="1">
      <c r="A53" s="50"/>
      <c r="B53" s="50"/>
    </row>
    <row r="54" spans="1:15" ht="15">
      <c r="A54" s="70" t="s">
        <v>72</v>
      </c>
      <c r="C54" s="483" t="s">
        <v>73</v>
      </c>
      <c r="D54" s="483"/>
      <c r="E54" s="483"/>
      <c r="F54" s="483"/>
      <c r="G54" s="483"/>
      <c r="H54" s="483"/>
      <c r="I54" s="483"/>
      <c r="J54" s="483"/>
      <c r="K54" s="483"/>
      <c r="L54" s="483"/>
      <c r="M54" s="483"/>
      <c r="N54" s="483"/>
      <c r="O54" s="483"/>
    </row>
    <row r="55" spans="1:15" ht="15">
      <c r="A55" s="117"/>
      <c r="C55" s="483"/>
      <c r="D55" s="483"/>
      <c r="E55" s="483"/>
      <c r="F55" s="483"/>
      <c r="G55" s="483"/>
      <c r="H55" s="483"/>
      <c r="I55" s="483"/>
      <c r="J55" s="483"/>
      <c r="K55" s="483"/>
      <c r="L55" s="483"/>
      <c r="M55" s="483"/>
      <c r="N55" s="483"/>
      <c r="O55" s="483"/>
    </row>
    <row r="56" spans="1:13" ht="6" customHeight="1">
      <c r="A56" s="70"/>
      <c r="C56" s="171" t="s">
        <v>74</v>
      </c>
      <c r="M56" s="174"/>
    </row>
    <row r="57" spans="1:15" ht="15">
      <c r="A57" s="177" t="s">
        <v>106</v>
      </c>
      <c r="C57" s="483" t="s">
        <v>125</v>
      </c>
      <c r="D57" s="483"/>
      <c r="E57" s="483"/>
      <c r="F57" s="483"/>
      <c r="G57" s="483"/>
      <c r="H57" s="483"/>
      <c r="I57" s="483"/>
      <c r="J57" s="483"/>
      <c r="K57" s="483"/>
      <c r="L57" s="483"/>
      <c r="M57" s="483"/>
      <c r="N57" s="483"/>
      <c r="O57" s="483"/>
    </row>
    <row r="58" ht="6" customHeight="1"/>
    <row r="59" spans="1:14" ht="15" hidden="1">
      <c r="A59" s="91" t="s">
        <v>64</v>
      </c>
      <c r="L59" s="62"/>
      <c r="M59" s="62"/>
      <c r="N59" s="48">
        <f>IF(OR(N15&lt;&gt;"",N20&lt;&gt;"",N24&lt;&gt;"",N29&lt;&gt;"",N37&lt;&gt;""),+N20+N24+N29+N37,"")</f>
      </c>
    </row>
    <row r="61" spans="1:15" ht="15.75">
      <c r="A61" s="47"/>
      <c r="B61" s="178"/>
      <c r="C61" s="178"/>
      <c r="D61" s="178"/>
      <c r="E61" s="178"/>
      <c r="F61" s="178"/>
      <c r="G61" s="178"/>
      <c r="H61" s="178"/>
      <c r="I61" s="178"/>
      <c r="J61" s="178"/>
      <c r="K61" s="178"/>
      <c r="L61" s="178"/>
      <c r="M61" s="178"/>
      <c r="N61" s="178"/>
      <c r="O61" s="63"/>
    </row>
  </sheetData>
  <sheetProtection password="A999" sheet="1"/>
  <mergeCells count="8">
    <mergeCell ref="A9:O13"/>
    <mergeCell ref="C17:L20"/>
    <mergeCell ref="C22:L24"/>
    <mergeCell ref="C57:O57"/>
    <mergeCell ref="C54:O55"/>
    <mergeCell ref="C27:M29"/>
    <mergeCell ref="C34:M37"/>
    <mergeCell ref="C40:M43"/>
  </mergeCells>
  <printOptions/>
  <pageMargins left="0.25" right="0.25" top="0.25" bottom="0.25" header="0.25" footer="0.5"/>
  <pageSetup orientation="portrait" scale="95" r:id="rId3"/>
  <headerFooter>
    <oddHeader>&amp;R
&amp;D</oddHeader>
    <oddFooter>&amp;L&amp;"Times New Roman,Bold"&amp;11(Form Revised 04-2015)&amp;C&amp;"Times New Roman,Bold"&amp;11Informal Tax Rate Calculator File
Revised Prior Year, Form C</oddFooter>
  </headerFooter>
  <legacyDrawing r:id="rId2"/>
</worksheet>
</file>

<file path=xl/worksheets/sheet6.xml><?xml version="1.0" encoding="utf-8"?>
<worksheet xmlns="http://schemas.openxmlformats.org/spreadsheetml/2006/main" xmlns:r="http://schemas.openxmlformats.org/officeDocument/2006/relationships">
  <dimension ref="A1:AC67"/>
  <sheetViews>
    <sheetView zoomScalePageLayoutView="0" workbookViewId="0" topLeftCell="A1">
      <selection activeCell="A1" sqref="A1"/>
    </sheetView>
  </sheetViews>
  <sheetFormatPr defaultColWidth="9.00390625" defaultRowHeight="15.75"/>
  <cols>
    <col min="1" max="1" width="4.375" style="0" customWidth="1"/>
    <col min="2" max="2" width="1.625" style="0" customWidth="1"/>
    <col min="3" max="3" width="8.625" style="0" customWidth="1"/>
    <col min="4" max="4" width="1.625" style="0" customWidth="1"/>
    <col min="5" max="5" width="15.50390625" style="0" customWidth="1"/>
    <col min="6" max="6" width="4.625" style="0" customWidth="1"/>
    <col min="7" max="7" width="8.625" style="0" customWidth="1"/>
    <col min="8" max="8" width="4.625" style="0" customWidth="1"/>
    <col min="9" max="9" width="6.625" style="0" customWidth="1"/>
    <col min="10" max="10" width="1.625" style="0" customWidth="1"/>
    <col min="11" max="11" width="9.625" style="0" customWidth="1"/>
    <col min="12" max="12" width="0.5" style="0" customWidth="1"/>
    <col min="13" max="13" width="9.625" style="0" customWidth="1"/>
    <col min="14" max="14" width="0.5" style="0" customWidth="1"/>
    <col min="15" max="15" width="9.625" style="0" customWidth="1"/>
    <col min="16" max="16" width="0.5" style="0" customWidth="1"/>
    <col min="17" max="17" width="9.625" style="0" customWidth="1"/>
    <col min="18" max="18" width="0.5" style="0" customWidth="1"/>
    <col min="19" max="19" width="9.625" style="0" customWidth="1"/>
    <col min="20" max="20" width="0.37109375" style="0" customWidth="1"/>
    <col min="21" max="21" width="0.12890625" style="0" customWidth="1"/>
  </cols>
  <sheetData>
    <row r="1" spans="1:19" ht="15.75">
      <c r="A1" s="345"/>
      <c r="B1" s="345"/>
      <c r="C1" s="345"/>
      <c r="D1" s="345"/>
      <c r="E1" s="345"/>
      <c r="F1" s="345"/>
      <c r="G1" s="345"/>
      <c r="H1" s="345"/>
      <c r="I1" s="345"/>
      <c r="J1" s="345"/>
      <c r="K1" s="345"/>
      <c r="L1" s="345"/>
      <c r="M1" s="345"/>
      <c r="N1" s="345"/>
      <c r="O1" s="345"/>
      <c r="P1" s="345"/>
      <c r="Q1" s="345"/>
      <c r="R1" s="404" t="s">
        <v>270</v>
      </c>
      <c r="S1" s="405">
        <f ca="1">TODAY()</f>
        <v>42195</v>
      </c>
    </row>
    <row r="2" spans="1:19" ht="18.75">
      <c r="A2" s="307" t="s">
        <v>335</v>
      </c>
      <c r="B2" s="308"/>
      <c r="C2" s="308"/>
      <c r="D2" s="308"/>
      <c r="E2" s="309"/>
      <c r="F2" s="309"/>
      <c r="G2" s="309"/>
      <c r="H2" s="309"/>
      <c r="I2" s="309"/>
      <c r="J2" s="309"/>
      <c r="K2" s="310"/>
      <c r="L2" s="396"/>
      <c r="M2" s="397"/>
      <c r="N2" s="397"/>
      <c r="O2" s="406"/>
      <c r="P2" s="345"/>
      <c r="Q2" s="345"/>
      <c r="R2" s="353"/>
      <c r="S2" s="404" t="str">
        <f>+'Data Entry Page'!$S$5</f>
        <v>INFORMAL TAX RATE CALCULATOR FILE</v>
      </c>
    </row>
    <row r="3" spans="1:19" ht="3" customHeight="1">
      <c r="A3" s="486" t="s">
        <v>377</v>
      </c>
      <c r="B3" s="487"/>
      <c r="C3" s="487"/>
      <c r="D3" s="487"/>
      <c r="E3" s="487"/>
      <c r="F3" s="487"/>
      <c r="G3" s="487"/>
      <c r="H3" s="487"/>
      <c r="I3" s="487"/>
      <c r="J3" s="487"/>
      <c r="K3" s="487"/>
      <c r="L3" s="488"/>
      <c r="M3" s="488"/>
      <c r="N3" s="488"/>
      <c r="O3" s="488"/>
      <c r="P3" s="488"/>
      <c r="Q3" s="488"/>
      <c r="R3" s="488"/>
      <c r="S3" s="489"/>
    </row>
    <row r="4" spans="1:19" ht="15" customHeight="1">
      <c r="A4" s="490"/>
      <c r="B4" s="491"/>
      <c r="C4" s="491"/>
      <c r="D4" s="491"/>
      <c r="E4" s="491"/>
      <c r="F4" s="491"/>
      <c r="G4" s="491"/>
      <c r="H4" s="491"/>
      <c r="I4" s="491"/>
      <c r="J4" s="491"/>
      <c r="K4" s="491"/>
      <c r="L4" s="492"/>
      <c r="M4" s="492"/>
      <c r="N4" s="492"/>
      <c r="O4" s="492"/>
      <c r="P4" s="492"/>
      <c r="Q4" s="492"/>
      <c r="R4" s="492"/>
      <c r="S4" s="493"/>
    </row>
    <row r="5" spans="1:19" ht="15" customHeight="1">
      <c r="A5" s="490"/>
      <c r="B5" s="491"/>
      <c r="C5" s="491"/>
      <c r="D5" s="491"/>
      <c r="E5" s="491"/>
      <c r="F5" s="491"/>
      <c r="G5" s="491"/>
      <c r="H5" s="491"/>
      <c r="I5" s="491"/>
      <c r="J5" s="491"/>
      <c r="K5" s="491"/>
      <c r="L5" s="492"/>
      <c r="M5" s="492"/>
      <c r="N5" s="492"/>
      <c r="O5" s="492"/>
      <c r="P5" s="492"/>
      <c r="Q5" s="492"/>
      <c r="R5" s="492"/>
      <c r="S5" s="493"/>
    </row>
    <row r="6" spans="1:19" ht="15" customHeight="1">
      <c r="A6" s="490"/>
      <c r="B6" s="491"/>
      <c r="C6" s="491"/>
      <c r="D6" s="491"/>
      <c r="E6" s="491"/>
      <c r="F6" s="491"/>
      <c r="G6" s="491"/>
      <c r="H6" s="491"/>
      <c r="I6" s="491"/>
      <c r="J6" s="491"/>
      <c r="K6" s="491"/>
      <c r="L6" s="492"/>
      <c r="M6" s="492"/>
      <c r="N6" s="492"/>
      <c r="O6" s="492"/>
      <c r="P6" s="492"/>
      <c r="Q6" s="492"/>
      <c r="R6" s="492"/>
      <c r="S6" s="493"/>
    </row>
    <row r="7" spans="1:19" ht="15" customHeight="1">
      <c r="A7" s="312" t="s">
        <v>336</v>
      </c>
      <c r="B7" s="494" t="s">
        <v>337</v>
      </c>
      <c r="C7" s="495"/>
      <c r="D7" s="495"/>
      <c r="E7" s="495"/>
      <c r="F7" s="495"/>
      <c r="G7" s="495"/>
      <c r="H7" s="495"/>
      <c r="I7" s="495"/>
      <c r="J7" s="495"/>
      <c r="K7" s="495"/>
      <c r="L7" s="492"/>
      <c r="M7" s="492"/>
      <c r="N7" s="492"/>
      <c r="O7" s="492"/>
      <c r="P7" s="492"/>
      <c r="Q7" s="492"/>
      <c r="R7" s="492"/>
      <c r="S7" s="493"/>
    </row>
    <row r="8" spans="1:19" ht="15" customHeight="1">
      <c r="A8" s="312"/>
      <c r="B8" s="495"/>
      <c r="C8" s="495"/>
      <c r="D8" s="495"/>
      <c r="E8" s="495"/>
      <c r="F8" s="495"/>
      <c r="G8" s="495"/>
      <c r="H8" s="495"/>
      <c r="I8" s="495"/>
      <c r="J8" s="495"/>
      <c r="K8" s="495"/>
      <c r="L8" s="492"/>
      <c r="M8" s="492"/>
      <c r="N8" s="492"/>
      <c r="O8" s="492"/>
      <c r="P8" s="492"/>
      <c r="Q8" s="492"/>
      <c r="R8" s="492"/>
      <c r="S8" s="493"/>
    </row>
    <row r="9" spans="1:19" s="28" customFormat="1" ht="15" customHeight="1">
      <c r="A9" s="346" t="s">
        <v>338</v>
      </c>
      <c r="B9" s="313" t="s">
        <v>339</v>
      </c>
      <c r="C9" s="313"/>
      <c r="D9" s="313"/>
      <c r="E9" s="313"/>
      <c r="F9" s="313"/>
      <c r="G9" s="313"/>
      <c r="H9" s="313"/>
      <c r="I9" s="313"/>
      <c r="J9" s="313"/>
      <c r="K9" s="313"/>
      <c r="L9" s="319"/>
      <c r="M9" s="314"/>
      <c r="N9" s="320"/>
      <c r="O9" s="320"/>
      <c r="P9" s="347"/>
      <c r="Q9" s="347"/>
      <c r="R9" s="347"/>
      <c r="S9" s="348"/>
    </row>
    <row r="10" spans="1:19" s="28" customFormat="1" ht="3" customHeight="1">
      <c r="A10" s="316"/>
      <c r="B10" s="316"/>
      <c r="C10" s="316"/>
      <c r="D10" s="316"/>
      <c r="E10" s="316"/>
      <c r="F10" s="316"/>
      <c r="G10" s="316"/>
      <c r="H10" s="316"/>
      <c r="I10" s="316"/>
      <c r="J10" s="316"/>
      <c r="K10" s="316"/>
      <c r="L10" s="317"/>
      <c r="M10" s="311"/>
      <c r="N10" s="318"/>
      <c r="O10" s="318"/>
      <c r="P10" s="349"/>
      <c r="Q10" s="349"/>
      <c r="R10" s="349"/>
      <c r="S10" s="349"/>
    </row>
    <row r="11" spans="1:19" ht="15.75">
      <c r="A11" s="345"/>
      <c r="B11" s="345"/>
      <c r="C11" s="345"/>
      <c r="D11" s="345"/>
      <c r="E11" s="345"/>
      <c r="F11" s="345"/>
      <c r="G11" s="345"/>
      <c r="H11" s="345"/>
      <c r="I11" s="345"/>
      <c r="J11" s="345"/>
      <c r="K11" s="350" t="s">
        <v>4</v>
      </c>
      <c r="L11" s="350"/>
      <c r="M11" s="350"/>
      <c r="N11" s="350"/>
      <c r="O11" s="350"/>
      <c r="P11" s="351"/>
      <c r="Q11" s="352" t="s">
        <v>7</v>
      </c>
      <c r="R11" s="353"/>
      <c r="S11" s="354" t="s">
        <v>48</v>
      </c>
    </row>
    <row r="12" spans="1:19" s="50" customFormat="1" ht="13.5" customHeight="1">
      <c r="A12" s="353"/>
      <c r="B12" s="353"/>
      <c r="C12" s="353"/>
      <c r="D12" s="353"/>
      <c r="E12" s="353"/>
      <c r="F12" s="353"/>
      <c r="G12" s="353"/>
      <c r="H12" s="353"/>
      <c r="I12" s="353"/>
      <c r="J12" s="353"/>
      <c r="K12" s="355" t="s">
        <v>3</v>
      </c>
      <c r="L12" s="351"/>
      <c r="M12" s="355" t="s">
        <v>5</v>
      </c>
      <c r="N12" s="351"/>
      <c r="O12" s="355" t="s">
        <v>6</v>
      </c>
      <c r="P12" s="351"/>
      <c r="Q12" s="356" t="s">
        <v>8</v>
      </c>
      <c r="R12" s="353"/>
      <c r="S12" s="357" t="s">
        <v>165</v>
      </c>
    </row>
    <row r="13" spans="1:19" s="50" customFormat="1" ht="13.5" customHeight="1">
      <c r="A13" s="358" t="s">
        <v>1</v>
      </c>
      <c r="B13" s="359" t="s">
        <v>272</v>
      </c>
      <c r="C13" s="353"/>
      <c r="D13" s="359"/>
      <c r="E13" s="360"/>
      <c r="F13" s="360"/>
      <c r="G13" s="360"/>
      <c r="H13" s="360"/>
      <c r="I13" s="353"/>
      <c r="J13" s="353"/>
      <c r="K13" s="360"/>
      <c r="L13" s="360"/>
      <c r="M13" s="353"/>
      <c r="N13" s="353"/>
      <c r="O13" s="353"/>
      <c r="P13" s="353"/>
      <c r="Q13" s="353"/>
      <c r="R13" s="353"/>
      <c r="S13" s="353"/>
    </row>
    <row r="14" spans="1:19" ht="15.75">
      <c r="A14" s="358"/>
      <c r="B14" s="361" t="s">
        <v>333</v>
      </c>
      <c r="C14" s="353"/>
      <c r="D14" s="360"/>
      <c r="E14" s="360"/>
      <c r="F14" s="360"/>
      <c r="G14" s="360"/>
      <c r="H14" s="360"/>
      <c r="I14" s="345"/>
      <c r="J14" s="345"/>
      <c r="K14" s="345"/>
      <c r="L14" s="345"/>
      <c r="M14" s="345"/>
      <c r="N14" s="345"/>
      <c r="O14" s="345"/>
      <c r="P14" s="345"/>
      <c r="Q14" s="345"/>
      <c r="R14" s="345"/>
      <c r="S14" s="345"/>
    </row>
    <row r="15" spans="1:19" s="50" customFormat="1" ht="13.5" customHeight="1">
      <c r="A15" s="358"/>
      <c r="B15" s="362" t="s">
        <v>322</v>
      </c>
      <c r="C15" s="353"/>
      <c r="D15" s="353"/>
      <c r="E15" s="353"/>
      <c r="F15" s="363"/>
      <c r="G15" s="363"/>
      <c r="H15" s="363"/>
      <c r="I15" s="353"/>
      <c r="J15" s="353"/>
      <c r="K15" s="364">
        <f>IF(+'Data Entry Page'!$P$16&lt;&gt;"",IF(+'Data Entry Page'!H$16&gt;0,+'Data Entry Page'!H$16,0),"")</f>
      </c>
      <c r="L15" s="365"/>
      <c r="M15" s="364">
        <f>IF(+'Data Entry Page'!$P$16&lt;&gt;"",IF(+'Data Entry Page'!J$16&gt;0,+'Data Entry Page'!J$16,0),"")</f>
      </c>
      <c r="N15" s="365"/>
      <c r="O15" s="364">
        <f>IF(+'Data Entry Page'!$P$16&lt;&gt;"",IF(+'Data Entry Page'!L$16&gt;0,+'Data Entry Page'!L$16,0),"")</f>
      </c>
      <c r="P15" s="365"/>
      <c r="Q15" s="364">
        <f>IF(+'Data Entry Page'!$P$16&lt;&gt;"",IF(+'Data Entry Page'!N$16&gt;0,+'Data Entry Page'!N$16,0),"")</f>
      </c>
      <c r="R15" s="353"/>
      <c r="S15" s="366">
        <f>IF('Data Entry Page'!P16&lt;&gt;"",'Data Entry Page'!P16,"")</f>
      </c>
    </row>
    <row r="16" spans="1:19" ht="15.75">
      <c r="A16" s="345"/>
      <c r="B16" s="345"/>
      <c r="C16" s="345"/>
      <c r="D16" s="345"/>
      <c r="E16" s="345"/>
      <c r="F16" s="345"/>
      <c r="G16" s="345"/>
      <c r="H16" s="345"/>
      <c r="I16" s="345"/>
      <c r="J16" s="345"/>
      <c r="K16" s="345"/>
      <c r="L16" s="345"/>
      <c r="M16" s="345"/>
      <c r="N16" s="345"/>
      <c r="O16" s="345"/>
      <c r="P16" s="345"/>
      <c r="Q16" s="345"/>
      <c r="R16" s="345"/>
      <c r="S16" s="345"/>
    </row>
    <row r="17" spans="1:19" s="50" customFormat="1" ht="13.5" customHeight="1">
      <c r="A17" s="358" t="s">
        <v>273</v>
      </c>
      <c r="B17" s="359" t="s">
        <v>274</v>
      </c>
      <c r="C17" s="353"/>
      <c r="D17" s="359"/>
      <c r="E17" s="360"/>
      <c r="F17" s="360"/>
      <c r="G17" s="360"/>
      <c r="H17" s="360"/>
      <c r="I17" s="360"/>
      <c r="J17" s="367"/>
      <c r="K17" s="353"/>
      <c r="L17" s="353"/>
      <c r="M17" s="353"/>
      <c r="N17" s="353"/>
      <c r="O17" s="353"/>
      <c r="P17" s="353"/>
      <c r="Q17" s="353"/>
      <c r="R17" s="353"/>
      <c r="S17" s="368"/>
    </row>
    <row r="18" spans="1:19" s="50" customFormat="1" ht="13.5" customHeight="1">
      <c r="A18" s="354"/>
      <c r="B18" s="369" t="s">
        <v>312</v>
      </c>
      <c r="C18" s="353"/>
      <c r="D18" s="360"/>
      <c r="E18" s="360"/>
      <c r="F18" s="360"/>
      <c r="G18" s="360"/>
      <c r="H18" s="360"/>
      <c r="I18" s="360"/>
      <c r="J18" s="367"/>
      <c r="K18" s="353"/>
      <c r="L18" s="353"/>
      <c r="M18" s="353"/>
      <c r="N18" s="353"/>
      <c r="O18" s="353"/>
      <c r="P18" s="353"/>
      <c r="Q18" s="353"/>
      <c r="R18" s="353"/>
      <c r="S18" s="368"/>
    </row>
    <row r="19" spans="1:19" s="50" customFormat="1" ht="13.5" customHeight="1">
      <c r="A19" s="358"/>
      <c r="B19" s="361" t="s">
        <v>348</v>
      </c>
      <c r="C19" s="353"/>
      <c r="D19" s="360"/>
      <c r="E19" s="360"/>
      <c r="F19" s="360"/>
      <c r="G19" s="360"/>
      <c r="H19" s="360"/>
      <c r="I19" s="360"/>
      <c r="J19" s="367"/>
      <c r="K19" s="364">
        <f>IF(+'Informational Form A'!I$151=0,0,IF('Informational Form A'!I$151&gt;0,+'Informational Form A'!I151,""))</f>
      </c>
      <c r="L19" s="365"/>
      <c r="M19" s="364">
        <f>IF(+'Informational Form A'!K$151=0,0,IF('Informational Form A'!K$151&gt;0,+'Informational Form A'!K151,""))</f>
      </c>
      <c r="N19" s="365"/>
      <c r="O19" s="364">
        <f>IF(+'Informational Form A'!M$151=0,0,IF('Informational Form A'!M$151&gt;0,+'Informational Form A'!M151,""))</f>
      </c>
      <c r="P19" s="365"/>
      <c r="Q19" s="364">
        <f>IF(+'Informational Form A'!O$151=0,0,IF('Informational Form A'!O$151&gt;0,+'Informational Form A'!O151,""))</f>
      </c>
      <c r="R19" s="353"/>
      <c r="S19" s="366">
        <f>IF(+'Informational Form A'!T$109=0,0,IF('Informational Form A'!T$109&gt;0,+'Informational Form A'!T109,""))</f>
      </c>
    </row>
    <row r="20" spans="1:19" ht="15.75">
      <c r="A20" s="345"/>
      <c r="B20" s="345"/>
      <c r="C20" s="345"/>
      <c r="D20" s="345"/>
      <c r="E20" s="345"/>
      <c r="F20" s="345"/>
      <c r="G20" s="345"/>
      <c r="H20" s="345"/>
      <c r="I20" s="345"/>
      <c r="J20" s="345"/>
      <c r="K20" s="345"/>
      <c r="L20" s="345"/>
      <c r="M20" s="345"/>
      <c r="N20" s="345"/>
      <c r="O20" s="345"/>
      <c r="P20" s="345"/>
      <c r="Q20" s="345"/>
      <c r="R20" s="345"/>
      <c r="S20" s="345"/>
    </row>
    <row r="21" spans="1:19" s="50" customFormat="1" ht="13.5" customHeight="1">
      <c r="A21" s="358" t="s">
        <v>269</v>
      </c>
      <c r="B21" s="359" t="s">
        <v>271</v>
      </c>
      <c r="C21" s="353"/>
      <c r="D21" s="359"/>
      <c r="E21" s="360"/>
      <c r="F21" s="360"/>
      <c r="G21" s="360"/>
      <c r="H21" s="360"/>
      <c r="I21" s="360"/>
      <c r="J21" s="360"/>
      <c r="K21" s="353"/>
      <c r="L21" s="353"/>
      <c r="M21" s="353"/>
      <c r="N21" s="353"/>
      <c r="O21" s="353"/>
      <c r="P21" s="353"/>
      <c r="Q21" s="353"/>
      <c r="R21" s="353"/>
      <c r="S21" s="353"/>
    </row>
    <row r="22" spans="1:19" s="50" customFormat="1" ht="13.5" customHeight="1">
      <c r="A22" s="358"/>
      <c r="B22" s="361" t="s">
        <v>317</v>
      </c>
      <c r="C22" s="353"/>
      <c r="D22" s="359"/>
      <c r="E22" s="360"/>
      <c r="F22" s="360"/>
      <c r="G22" s="360"/>
      <c r="H22" s="360"/>
      <c r="I22" s="360"/>
      <c r="J22" s="360"/>
      <c r="K22" s="353"/>
      <c r="L22" s="353"/>
      <c r="M22" s="353"/>
      <c r="N22" s="353"/>
      <c r="O22" s="353"/>
      <c r="P22" s="353"/>
      <c r="Q22" s="353"/>
      <c r="R22" s="353"/>
      <c r="S22" s="353"/>
    </row>
    <row r="23" spans="1:19" s="50" customFormat="1" ht="13.5" customHeight="1">
      <c r="A23" s="358"/>
      <c r="B23" s="370" t="s">
        <v>350</v>
      </c>
      <c r="C23" s="371"/>
      <c r="D23" s="372"/>
      <c r="E23" s="360"/>
      <c r="F23" s="360"/>
      <c r="G23" s="360"/>
      <c r="H23" s="360"/>
      <c r="I23" s="360"/>
      <c r="J23" s="360"/>
      <c r="K23" s="373">
        <f>IF(AND('Data Entry Page'!$F$49="Yes",'Data Entry Page'!$N$52&lt;1),+'Informational Form B'!G120,"")</f>
      </c>
      <c r="L23" s="365"/>
      <c r="M23" s="373">
        <f>IF(AND('Data Entry Page'!$F$49="Yes",'Data Entry Page'!$N$52&lt;1),+'Informational Form B'!I120,"")</f>
      </c>
      <c r="N23" s="365"/>
      <c r="O23" s="373">
        <f>IF(AND('Data Entry Page'!$F$49="Yes",'Data Entry Page'!$N$52&lt;1),+'Informational Form B'!K120,"")</f>
      </c>
      <c r="P23" s="365"/>
      <c r="Q23" s="373">
        <f>IF(AND('Data Entry Page'!$F$49="Yes",'Data Entry Page'!$N$52&lt;1),+'Informational Form B'!M120,"")</f>
      </c>
      <c r="R23" s="353"/>
      <c r="S23" s="373">
        <f>IF(AND('Data Entry Page'!$F$49="Yes",'Data Entry Page'!$N$52&lt;1),+'Informational Form B'!O120,"")</f>
      </c>
    </row>
    <row r="24" spans="1:19" s="50" customFormat="1" ht="15">
      <c r="A24" s="358"/>
      <c r="B24" s="374"/>
      <c r="C24" s="375"/>
      <c r="D24" s="376"/>
      <c r="E24" s="363"/>
      <c r="F24" s="363"/>
      <c r="G24" s="363"/>
      <c r="H24" s="363"/>
      <c r="I24" s="363"/>
      <c r="J24" s="363"/>
      <c r="K24" s="353"/>
      <c r="L24" s="353"/>
      <c r="M24" s="353"/>
      <c r="N24" s="353"/>
      <c r="O24" s="353"/>
      <c r="P24" s="353"/>
      <c r="Q24" s="353"/>
      <c r="R24" s="353"/>
      <c r="S24" s="353"/>
    </row>
    <row r="25" spans="1:19" s="50" customFormat="1" ht="13.5" customHeight="1">
      <c r="A25" s="358" t="s">
        <v>9</v>
      </c>
      <c r="B25" s="377" t="s">
        <v>276</v>
      </c>
      <c r="C25" s="353"/>
      <c r="D25" s="377"/>
      <c r="E25" s="353"/>
      <c r="F25" s="353"/>
      <c r="G25" s="353"/>
      <c r="H25" s="353"/>
      <c r="I25" s="353"/>
      <c r="J25" s="353"/>
      <c r="K25" s="353"/>
      <c r="L25" s="353"/>
      <c r="M25" s="353"/>
      <c r="N25" s="353"/>
      <c r="O25" s="353"/>
      <c r="P25" s="353"/>
      <c r="Q25" s="353"/>
      <c r="R25" s="353"/>
      <c r="S25" s="353"/>
    </row>
    <row r="26" spans="1:19" s="50" customFormat="1" ht="13.5" customHeight="1">
      <c r="A26" s="358"/>
      <c r="B26" s="362" t="s">
        <v>352</v>
      </c>
      <c r="C26" s="353"/>
      <c r="D26" s="377"/>
      <c r="E26" s="353"/>
      <c r="F26" s="353"/>
      <c r="G26" s="353"/>
      <c r="H26" s="353"/>
      <c r="I26" s="353"/>
      <c r="J26" s="353"/>
      <c r="K26" s="364">
        <f>IF(AND('Data Entry Page'!$F$49="Yes",'Data Entry Page'!$N$52&lt;1),+'Informational Summary Page'!K$23,IF('Informational Summary Page'!K$19&lt;&gt;"",'Informational Summary Page'!K19,""))</f>
      </c>
      <c r="L26" s="353"/>
      <c r="M26" s="364">
        <f>IF(AND('Data Entry Page'!$F$49="Yes",'Data Entry Page'!$N$52&lt;1),+'Informational Summary Page'!M$23,IF('Informational Summary Page'!M$19&lt;&gt;"",'Informational Summary Page'!M19,""))</f>
      </c>
      <c r="N26" s="353"/>
      <c r="O26" s="364">
        <f>IF(AND('Data Entry Page'!$F$49="Yes",'Data Entry Page'!$N$52&lt;1),+'Informational Summary Page'!O$23,IF('Informational Summary Page'!O$19&lt;&gt;"",'Informational Summary Page'!O19,""))</f>
      </c>
      <c r="P26" s="353"/>
      <c r="Q26" s="364">
        <f>IF(AND('Data Entry Page'!$F$49="Yes",'Data Entry Page'!$N$52&lt;1),+'Informational Summary Page'!Q$23,IF('Informational Summary Page'!Q$19&lt;&gt;"",'Informational Summary Page'!Q19,""))</f>
      </c>
      <c r="R26" s="353"/>
      <c r="S26" s="364">
        <f>IF(AND('Data Entry Page'!$F$49="Yes",'Data Entry Page'!$N$52&lt;1),+'Informational Summary Page'!S$23,IF('Informational Summary Page'!S$19&lt;&gt;"",'Informational Summary Page'!S19,""))</f>
      </c>
    </row>
    <row r="27" spans="1:19" s="50" customFormat="1" ht="15">
      <c r="A27" s="358"/>
      <c r="B27" s="374"/>
      <c r="C27" s="375"/>
      <c r="D27" s="376"/>
      <c r="E27" s="363"/>
      <c r="F27" s="363"/>
      <c r="G27" s="363"/>
      <c r="H27" s="363"/>
      <c r="I27" s="363"/>
      <c r="J27" s="363"/>
      <c r="K27" s="353"/>
      <c r="L27" s="353"/>
      <c r="M27" s="353"/>
      <c r="N27" s="353"/>
      <c r="O27" s="353"/>
      <c r="P27" s="353"/>
      <c r="Q27" s="353"/>
      <c r="R27" s="353"/>
      <c r="S27" s="353"/>
    </row>
    <row r="28" spans="1:19" s="50" customFormat="1" ht="13.5" customHeight="1">
      <c r="A28" s="358" t="s">
        <v>10</v>
      </c>
      <c r="B28" s="377" t="s">
        <v>314</v>
      </c>
      <c r="C28" s="353"/>
      <c r="D28" s="377"/>
      <c r="E28" s="353"/>
      <c r="F28" s="378"/>
      <c r="G28" s="378"/>
      <c r="H28" s="353"/>
      <c r="I28" s="353"/>
      <c r="J28" s="353"/>
      <c r="K28" s="353"/>
      <c r="L28" s="353"/>
      <c r="M28" s="353"/>
      <c r="N28" s="353"/>
      <c r="O28" s="353"/>
      <c r="P28" s="353"/>
      <c r="Q28" s="353"/>
      <c r="R28" s="353"/>
      <c r="S28" s="353"/>
    </row>
    <row r="29" spans="1:19" s="223" customFormat="1" ht="15">
      <c r="A29" s="354"/>
      <c r="B29" s="379" t="s">
        <v>299</v>
      </c>
      <c r="C29" s="353"/>
      <c r="D29" s="379"/>
      <c r="E29" s="379"/>
      <c r="F29" s="379"/>
      <c r="G29" s="379"/>
      <c r="H29" s="379"/>
      <c r="I29" s="379"/>
      <c r="J29" s="379"/>
      <c r="K29" s="364">
        <f>IF(OR('Data Entry Page'!$F$49&lt;&gt;"Yes",'Data Entry Page'!$N$52&gt;1),IF('Data Entry Page'!H$22&lt;&gt;"",'Data Entry Page'!H$22,""),'Informational Summary Page'!K23)</f>
      </c>
      <c r="L29" s="365"/>
      <c r="M29" s="364">
        <f>IF(OR('Data Entry Page'!$F$49&lt;&gt;"Yes",'Data Entry Page'!$N$52&gt;1),IF('Data Entry Page'!J$22&lt;&gt;"",'Data Entry Page'!J$22,""),'Informational Summary Page'!M23)</f>
      </c>
      <c r="N29" s="364"/>
      <c r="O29" s="364">
        <f>IF(OR('Data Entry Page'!$F$49&lt;&gt;"Yes",'Data Entry Page'!$N$52&gt;1),IF('Data Entry Page'!L$22&lt;&gt;"",'Data Entry Page'!L$22,""),'Informational Summary Page'!O23)</f>
      </c>
      <c r="P29" s="365"/>
      <c r="Q29" s="364">
        <f>IF(OR('Data Entry Page'!$F$49&lt;&gt;"Yes",'Data Entry Page'!$N$52&gt;1),IF('Data Entry Page'!N$22&lt;&gt;"",'Data Entry Page'!N$22,""),'Informational Summary Page'!Q23)</f>
      </c>
      <c r="R29" s="353"/>
      <c r="S29" s="364">
        <f>IF(OR('Data Entry Page'!$F$49&lt;&gt;"Yes",'Data Entry Page'!$N$52&gt;1),IF('Data Entry Page'!P$22&lt;&gt;"",'Data Entry Page'!P$22,""),'Informational Summary Page'!S23)</f>
      </c>
    </row>
    <row r="30" spans="1:19" s="223" customFormat="1" ht="15">
      <c r="A30" s="354"/>
      <c r="B30" s="379"/>
      <c r="C30" s="353"/>
      <c r="D30" s="379"/>
      <c r="E30" s="379"/>
      <c r="F30" s="379"/>
      <c r="G30" s="379"/>
      <c r="H30" s="379"/>
      <c r="I30" s="379"/>
      <c r="J30" s="379"/>
      <c r="K30" s="395"/>
      <c r="L30" s="365"/>
      <c r="M30" s="395"/>
      <c r="N30" s="395"/>
      <c r="O30" s="395"/>
      <c r="P30" s="365"/>
      <c r="Q30" s="395"/>
      <c r="R30" s="353"/>
      <c r="S30" s="395"/>
    </row>
    <row r="31" spans="1:29" s="223" customFormat="1" ht="13.5" customHeight="1">
      <c r="A31" s="358" t="s">
        <v>11</v>
      </c>
      <c r="B31" s="377" t="s">
        <v>300</v>
      </c>
      <c r="C31" s="353"/>
      <c r="D31" s="377"/>
      <c r="E31" s="353"/>
      <c r="F31" s="353"/>
      <c r="G31" s="353"/>
      <c r="H31" s="353"/>
      <c r="I31" s="353"/>
      <c r="J31" s="353"/>
      <c r="K31" s="353"/>
      <c r="L31" s="353"/>
      <c r="M31" s="353"/>
      <c r="N31" s="353"/>
      <c r="O31" s="353"/>
      <c r="P31" s="353"/>
      <c r="Q31" s="353"/>
      <c r="R31" s="353"/>
      <c r="S31" s="353"/>
      <c r="W31" s="272"/>
      <c r="X31" s="258"/>
      <c r="Y31" s="258"/>
      <c r="Z31" s="258"/>
      <c r="AA31" s="258"/>
      <c r="AB31" s="258"/>
      <c r="AC31" s="258"/>
    </row>
    <row r="32" spans="1:29" s="279" customFormat="1" ht="13.5" customHeight="1" hidden="1">
      <c r="A32" s="358"/>
      <c r="B32" s="359"/>
      <c r="C32" s="372"/>
      <c r="D32" s="359"/>
      <c r="E32" s="372"/>
      <c r="F32" s="372"/>
      <c r="G32" s="372"/>
      <c r="H32" s="372"/>
      <c r="I32" s="372"/>
      <c r="J32" s="372"/>
      <c r="K32" s="380">
        <f>IF('Data Entry Page'!$H$70&gt;0,IF('Informational Summary Page'!K26&lt;'Informational Summary Page'!K29,'Informational Summary Page'!K26,'Informational Summary Page'!K29),"")</f>
      </c>
      <c r="L32" s="381"/>
      <c r="M32" s="380">
        <f>IF('Data Entry Page'!$H$70&gt;0,IF('Informational Summary Page'!M26&lt;'Informational Summary Page'!M29,'Informational Summary Page'!M26,'Informational Summary Page'!M29),"")</f>
      </c>
      <c r="N32" s="381"/>
      <c r="O32" s="380">
        <f>IF('Data Entry Page'!$H$70&gt;0,IF('Informational Summary Page'!O26&lt;'Informational Summary Page'!O29,'Informational Summary Page'!O26,'Informational Summary Page'!O29),"")</f>
      </c>
      <c r="P32" s="381"/>
      <c r="Q32" s="380">
        <f>IF('Data Entry Page'!$H$70&gt;0,IF('Informational Summary Page'!Q26&lt;'Informational Summary Page'!Q29,'Informational Summary Page'!Q26,'Informational Summary Page'!Q29),"")</f>
      </c>
      <c r="R32" s="381"/>
      <c r="S32" s="380">
        <f>IF('Data Entry Page'!$H$70&gt;0,IF('Informational Summary Page'!S26&lt;'Informational Summary Page'!S29,'Informational Summary Page'!S26,'Informational Summary Page'!S29),"")</f>
      </c>
      <c r="W32" s="1"/>
      <c r="X32" s="1"/>
      <c r="Y32" s="1"/>
      <c r="Z32" s="1"/>
      <c r="AA32" s="1"/>
      <c r="AB32" s="1"/>
      <c r="AC32" s="1"/>
    </row>
    <row r="33" spans="1:29" s="78" customFormat="1" ht="13.5" customHeight="1">
      <c r="A33" s="382"/>
      <c r="B33" s="361" t="s">
        <v>409</v>
      </c>
      <c r="D33" s="382"/>
      <c r="E33" s="372"/>
      <c r="F33" s="372"/>
      <c r="G33" s="372"/>
      <c r="H33" s="372"/>
      <c r="I33" s="372"/>
      <c r="J33" s="372"/>
      <c r="K33" s="383">
        <f>IF('Informational Summary Page'!K32&lt;&gt;"",IF('Informational Summary Page'!K32&lt;1,ROUNDDOWN('Informational Summary Page'!K32,3),ROUND('Informational Summary Page'!K32,4)),"")</f>
      </c>
      <c r="L33" s="384"/>
      <c r="M33" s="383">
        <f>IF('Informational Summary Page'!M32&lt;&gt;"",IF('Informational Summary Page'!M32&lt;1,ROUNDDOWN('Informational Summary Page'!M32,3),ROUND('Informational Summary Page'!M32,4)),"")</f>
      </c>
      <c r="N33" s="384"/>
      <c r="O33" s="383">
        <f>IF('Informational Summary Page'!O32&lt;&gt;"",IF('Informational Summary Page'!O32&lt;1,ROUNDDOWN('Informational Summary Page'!O32,3),ROUND('Informational Summary Page'!O32,4)),"")</f>
      </c>
      <c r="P33" s="384"/>
      <c r="Q33" s="383">
        <f>IF('Informational Summary Page'!Q32&lt;&gt;"",IF('Informational Summary Page'!Q32&lt;1,ROUNDDOWN('Informational Summary Page'!Q32,3),ROUND('Informational Summary Page'!Q32,4)),"")</f>
      </c>
      <c r="R33" s="372"/>
      <c r="S33" s="383">
        <f>IF('Informational Summary Page'!S32&lt;&gt;"",ROUND('Informational Summary Page'!S32,4),"")</f>
      </c>
      <c r="W33" s="1"/>
      <c r="X33" s="1"/>
      <c r="Y33" s="1"/>
      <c r="Z33" s="1"/>
      <c r="AA33" s="1"/>
      <c r="AB33" s="1"/>
      <c r="AC33" s="1"/>
    </row>
    <row r="34" spans="1:29" s="50" customFormat="1" ht="3" customHeight="1">
      <c r="A34" s="358"/>
      <c r="B34" s="385"/>
      <c r="C34" s="386"/>
      <c r="D34" s="363"/>
      <c r="E34" s="363"/>
      <c r="F34" s="363"/>
      <c r="G34" s="363"/>
      <c r="H34" s="363"/>
      <c r="I34" s="363"/>
      <c r="J34" s="363"/>
      <c r="K34" s="353"/>
      <c r="L34" s="353"/>
      <c r="M34" s="353"/>
      <c r="N34" s="353"/>
      <c r="O34" s="353"/>
      <c r="P34" s="353"/>
      <c r="Q34" s="353"/>
      <c r="R34" s="353"/>
      <c r="S34" s="353"/>
      <c r="W34" s="258"/>
      <c r="X34" s="258"/>
      <c r="Y34" s="258"/>
      <c r="Z34" s="258"/>
      <c r="AA34" s="258"/>
      <c r="AB34" s="258"/>
      <c r="AC34" s="258"/>
    </row>
    <row r="35" spans="1:19" ht="15.75">
      <c r="A35" s="345"/>
      <c r="B35" s="345"/>
      <c r="C35" s="345"/>
      <c r="D35" s="345"/>
      <c r="E35" s="345"/>
      <c r="F35" s="345"/>
      <c r="G35" s="345"/>
      <c r="H35" s="345"/>
      <c r="I35" s="345"/>
      <c r="J35" s="345"/>
      <c r="K35" s="345"/>
      <c r="L35" s="345"/>
      <c r="M35" s="345"/>
      <c r="N35" s="345"/>
      <c r="O35" s="345"/>
      <c r="P35" s="345"/>
      <c r="Q35" s="345"/>
      <c r="R35" s="345"/>
      <c r="S35" s="345"/>
    </row>
    <row r="36" spans="1:19" ht="15.75">
      <c r="A36" s="345"/>
      <c r="B36" s="345"/>
      <c r="C36" s="345"/>
      <c r="D36" s="345"/>
      <c r="E36" s="345"/>
      <c r="F36" s="345"/>
      <c r="G36" s="345"/>
      <c r="H36" s="345"/>
      <c r="I36" s="345"/>
      <c r="J36" s="345"/>
      <c r="K36" s="345"/>
      <c r="L36" s="345"/>
      <c r="M36" s="345"/>
      <c r="N36" s="345"/>
      <c r="O36" s="345"/>
      <c r="P36" s="345"/>
      <c r="Q36" s="345"/>
      <c r="R36" s="345"/>
      <c r="S36" s="345"/>
    </row>
    <row r="37" spans="1:19" ht="15.75">
      <c r="A37" s="345"/>
      <c r="B37" s="345"/>
      <c r="C37" s="345"/>
      <c r="D37" s="345"/>
      <c r="E37" s="345"/>
      <c r="F37" s="345"/>
      <c r="G37" s="345"/>
      <c r="H37" s="345"/>
      <c r="I37" s="345"/>
      <c r="J37" s="345"/>
      <c r="K37" s="345"/>
      <c r="L37" s="345"/>
      <c r="M37" s="345"/>
      <c r="N37" s="345"/>
      <c r="O37" s="345"/>
      <c r="P37" s="345"/>
      <c r="Q37" s="345"/>
      <c r="R37" s="345"/>
      <c r="S37" s="345"/>
    </row>
    <row r="38" spans="1:19" ht="15.75">
      <c r="A38" s="345"/>
      <c r="B38" s="345"/>
      <c r="C38" s="345"/>
      <c r="D38" s="345"/>
      <c r="E38" s="345"/>
      <c r="F38" s="345"/>
      <c r="G38" s="345"/>
      <c r="H38" s="345"/>
      <c r="I38" s="345"/>
      <c r="J38" s="345"/>
      <c r="K38" s="345"/>
      <c r="L38" s="345"/>
      <c r="M38" s="345"/>
      <c r="N38" s="345"/>
      <c r="O38" s="345"/>
      <c r="P38" s="345"/>
      <c r="Q38" s="345"/>
      <c r="R38" s="345"/>
      <c r="S38" s="345"/>
    </row>
    <row r="39" spans="1:19" ht="15.75">
      <c r="A39" s="345"/>
      <c r="B39" s="345"/>
      <c r="C39" s="345"/>
      <c r="D39" s="345"/>
      <c r="E39" s="345"/>
      <c r="F39" s="345"/>
      <c r="G39" s="345"/>
      <c r="H39" s="345"/>
      <c r="I39" s="345"/>
      <c r="J39" s="345"/>
      <c r="K39" s="345"/>
      <c r="L39" s="345"/>
      <c r="M39" s="345"/>
      <c r="N39" s="345"/>
      <c r="O39" s="345"/>
      <c r="P39" s="345"/>
      <c r="Q39" s="345"/>
      <c r="R39" s="345"/>
      <c r="S39" s="345"/>
    </row>
    <row r="40" spans="1:19" ht="15.75">
      <c r="A40" s="345"/>
      <c r="B40" s="345"/>
      <c r="C40" s="345"/>
      <c r="D40" s="345"/>
      <c r="E40" s="345"/>
      <c r="F40" s="345"/>
      <c r="G40" s="345"/>
      <c r="H40" s="345"/>
      <c r="I40" s="345"/>
      <c r="J40" s="345"/>
      <c r="K40" s="345"/>
      <c r="L40" s="345"/>
      <c r="M40" s="345"/>
      <c r="N40" s="345"/>
      <c r="O40" s="345"/>
      <c r="P40" s="345"/>
      <c r="Q40" s="345"/>
      <c r="R40" s="345"/>
      <c r="S40" s="345"/>
    </row>
    <row r="41" spans="1:19" ht="15.75">
      <c r="A41" s="345"/>
      <c r="B41" s="345"/>
      <c r="C41" s="345"/>
      <c r="D41" s="345"/>
      <c r="E41" s="345"/>
      <c r="F41" s="345"/>
      <c r="G41" s="345"/>
      <c r="H41" s="345"/>
      <c r="I41" s="345"/>
      <c r="J41" s="345"/>
      <c r="K41" s="345"/>
      <c r="L41" s="345"/>
      <c r="M41" s="345"/>
      <c r="N41" s="345"/>
      <c r="O41" s="345"/>
      <c r="P41" s="345"/>
      <c r="Q41" s="345"/>
      <c r="R41" s="345"/>
      <c r="S41" s="345"/>
    </row>
    <row r="42" spans="1:19" ht="15.75">
      <c r="A42" s="345"/>
      <c r="B42" s="345"/>
      <c r="C42" s="345"/>
      <c r="D42" s="345"/>
      <c r="E42" s="345"/>
      <c r="F42" s="345"/>
      <c r="G42" s="345"/>
      <c r="H42" s="345"/>
      <c r="I42" s="345"/>
      <c r="J42" s="345"/>
      <c r="K42" s="345"/>
      <c r="L42" s="345"/>
      <c r="M42" s="345"/>
      <c r="N42" s="345"/>
      <c r="O42" s="345"/>
      <c r="P42" s="345"/>
      <c r="Q42" s="345"/>
      <c r="R42" s="345"/>
      <c r="S42" s="345"/>
    </row>
    <row r="43" spans="1:19" ht="15.75">
      <c r="A43" s="345"/>
      <c r="B43" s="345"/>
      <c r="C43" s="345"/>
      <c r="D43" s="345"/>
      <c r="E43" s="345"/>
      <c r="F43" s="345"/>
      <c r="G43" s="345"/>
      <c r="H43" s="345"/>
      <c r="I43" s="345"/>
      <c r="J43" s="345"/>
      <c r="K43" s="345"/>
      <c r="L43" s="345"/>
      <c r="M43" s="345"/>
      <c r="N43" s="345"/>
      <c r="O43" s="345"/>
      <c r="P43" s="345"/>
      <c r="Q43" s="345"/>
      <c r="R43" s="345"/>
      <c r="S43" s="345"/>
    </row>
    <row r="44" spans="1:19" ht="15.75">
      <c r="A44" s="345"/>
      <c r="B44" s="345"/>
      <c r="C44" s="345"/>
      <c r="D44" s="345"/>
      <c r="E44" s="345"/>
      <c r="F44" s="345"/>
      <c r="G44" s="345"/>
      <c r="H44" s="345"/>
      <c r="I44" s="345"/>
      <c r="J44" s="345"/>
      <c r="K44" s="345"/>
      <c r="L44" s="345"/>
      <c r="M44" s="345"/>
      <c r="N44" s="345"/>
      <c r="O44" s="345"/>
      <c r="P44" s="345"/>
      <c r="Q44" s="345"/>
      <c r="R44" s="345"/>
      <c r="S44" s="345"/>
    </row>
    <row r="45" spans="1:19" ht="15.75">
      <c r="A45" s="345"/>
      <c r="B45" s="345"/>
      <c r="C45" s="345"/>
      <c r="D45" s="345"/>
      <c r="E45" s="345"/>
      <c r="F45" s="345"/>
      <c r="G45" s="345"/>
      <c r="H45" s="345"/>
      <c r="I45" s="345"/>
      <c r="J45" s="345"/>
      <c r="K45" s="345"/>
      <c r="L45" s="345"/>
      <c r="M45" s="345"/>
      <c r="N45" s="345"/>
      <c r="O45" s="345"/>
      <c r="P45" s="345"/>
      <c r="Q45" s="345"/>
      <c r="R45" s="345"/>
      <c r="S45" s="345"/>
    </row>
    <row r="46" spans="1:19" ht="15.75">
      <c r="A46" s="345"/>
      <c r="B46" s="345"/>
      <c r="C46" s="345"/>
      <c r="D46" s="345"/>
      <c r="E46" s="345"/>
      <c r="F46" s="345"/>
      <c r="G46" s="345"/>
      <c r="H46" s="345"/>
      <c r="I46" s="345"/>
      <c r="J46" s="345"/>
      <c r="K46" s="345"/>
      <c r="L46" s="345"/>
      <c r="M46" s="345"/>
      <c r="N46" s="345"/>
      <c r="O46" s="345"/>
      <c r="P46" s="345"/>
      <c r="Q46" s="345"/>
      <c r="R46" s="345"/>
      <c r="S46" s="345"/>
    </row>
    <row r="47" spans="1:19" ht="15.75">
      <c r="A47" s="345"/>
      <c r="B47" s="345"/>
      <c r="C47" s="345"/>
      <c r="D47" s="345"/>
      <c r="E47" s="345"/>
      <c r="F47" s="345"/>
      <c r="G47" s="345"/>
      <c r="H47" s="345"/>
      <c r="I47" s="345"/>
      <c r="J47" s="345"/>
      <c r="K47" s="345"/>
      <c r="L47" s="345"/>
      <c r="M47" s="345"/>
      <c r="N47" s="345"/>
      <c r="O47" s="345"/>
      <c r="P47" s="345"/>
      <c r="Q47" s="345"/>
      <c r="R47" s="345"/>
      <c r="S47" s="345"/>
    </row>
    <row r="48" spans="1:19" ht="15.75">
      <c r="A48" s="345"/>
      <c r="B48" s="345"/>
      <c r="C48" s="345"/>
      <c r="D48" s="345"/>
      <c r="E48" s="345"/>
      <c r="F48" s="345"/>
      <c r="G48" s="345"/>
      <c r="H48" s="345"/>
      <c r="I48" s="345"/>
      <c r="J48" s="345"/>
      <c r="K48" s="345"/>
      <c r="L48" s="345"/>
      <c r="M48" s="345"/>
      <c r="N48" s="345"/>
      <c r="O48" s="345"/>
      <c r="P48" s="345"/>
      <c r="Q48" s="345"/>
      <c r="R48" s="345"/>
      <c r="S48" s="345"/>
    </row>
    <row r="49" spans="1:19" ht="15.75">
      <c r="A49" s="345"/>
      <c r="B49" s="345"/>
      <c r="C49" s="345"/>
      <c r="D49" s="345"/>
      <c r="E49" s="345"/>
      <c r="F49" s="345"/>
      <c r="G49" s="345"/>
      <c r="H49" s="345"/>
      <c r="I49" s="345"/>
      <c r="J49" s="345"/>
      <c r="K49" s="345"/>
      <c r="L49" s="345"/>
      <c r="M49" s="345"/>
      <c r="N49" s="345"/>
      <c r="O49" s="345"/>
      <c r="P49" s="345"/>
      <c r="Q49" s="345"/>
      <c r="R49" s="345"/>
      <c r="S49" s="345"/>
    </row>
    <row r="50" spans="1:19" ht="15.75">
      <c r="A50" s="345"/>
      <c r="B50" s="345"/>
      <c r="C50" s="345"/>
      <c r="D50" s="345"/>
      <c r="E50" s="345"/>
      <c r="F50" s="345"/>
      <c r="G50" s="345"/>
      <c r="H50" s="345"/>
      <c r="I50" s="345"/>
      <c r="J50" s="345"/>
      <c r="K50" s="345"/>
      <c r="L50" s="345"/>
      <c r="M50" s="345"/>
      <c r="N50" s="345"/>
      <c r="O50" s="345"/>
      <c r="P50" s="345"/>
      <c r="Q50" s="345"/>
      <c r="R50" s="345"/>
      <c r="S50" s="345"/>
    </row>
    <row r="51" spans="1:19" ht="15.75">
      <c r="A51" s="345"/>
      <c r="B51" s="345"/>
      <c r="C51" s="345"/>
      <c r="D51" s="345"/>
      <c r="E51" s="345"/>
      <c r="F51" s="345"/>
      <c r="G51" s="345"/>
      <c r="H51" s="345"/>
      <c r="I51" s="345"/>
      <c r="J51" s="345"/>
      <c r="K51" s="345"/>
      <c r="L51" s="345"/>
      <c r="M51" s="345"/>
      <c r="N51" s="345"/>
      <c r="O51" s="345"/>
      <c r="P51" s="345"/>
      <c r="Q51" s="345"/>
      <c r="R51" s="345"/>
      <c r="S51" s="345"/>
    </row>
    <row r="52" spans="1:19" ht="15.75">
      <c r="A52" s="345"/>
      <c r="B52" s="345"/>
      <c r="C52" s="345"/>
      <c r="D52" s="345"/>
      <c r="E52" s="345"/>
      <c r="F52" s="345"/>
      <c r="G52" s="345"/>
      <c r="H52" s="345"/>
      <c r="I52" s="345"/>
      <c r="J52" s="345"/>
      <c r="K52" s="345"/>
      <c r="L52" s="345"/>
      <c r="M52" s="345"/>
      <c r="N52" s="345"/>
      <c r="O52" s="345"/>
      <c r="P52" s="345"/>
      <c r="Q52" s="345"/>
      <c r="R52" s="345"/>
      <c r="S52" s="345"/>
    </row>
    <row r="53" spans="1:19" ht="15.75">
      <c r="A53" s="345"/>
      <c r="B53" s="345"/>
      <c r="C53" s="345"/>
      <c r="D53" s="345"/>
      <c r="E53" s="345"/>
      <c r="F53" s="345"/>
      <c r="G53" s="345"/>
      <c r="H53" s="345"/>
      <c r="I53" s="345"/>
      <c r="J53" s="345"/>
      <c r="K53" s="345"/>
      <c r="L53" s="345"/>
      <c r="M53" s="345"/>
      <c r="N53" s="345"/>
      <c r="O53" s="345"/>
      <c r="P53" s="345"/>
      <c r="Q53" s="345"/>
      <c r="R53" s="345"/>
      <c r="S53" s="345"/>
    </row>
    <row r="54" spans="1:19" ht="15.75">
      <c r="A54" s="345"/>
      <c r="B54" s="345"/>
      <c r="C54" s="345"/>
      <c r="D54" s="345"/>
      <c r="E54" s="345"/>
      <c r="F54" s="345"/>
      <c r="G54" s="345"/>
      <c r="H54" s="345"/>
      <c r="I54" s="345"/>
      <c r="J54" s="345"/>
      <c r="K54" s="345"/>
      <c r="L54" s="345"/>
      <c r="M54" s="345"/>
      <c r="N54" s="345"/>
      <c r="O54" s="345"/>
      <c r="P54" s="345"/>
      <c r="Q54" s="345"/>
      <c r="R54" s="345"/>
      <c r="S54" s="345"/>
    </row>
    <row r="55" spans="1:19" ht="15.75">
      <c r="A55" s="345"/>
      <c r="B55" s="345"/>
      <c r="C55" s="345"/>
      <c r="D55" s="345"/>
      <c r="E55" s="345"/>
      <c r="F55" s="345"/>
      <c r="G55" s="345"/>
      <c r="H55" s="345"/>
      <c r="I55" s="345"/>
      <c r="J55" s="345"/>
      <c r="K55" s="345"/>
      <c r="L55" s="345"/>
      <c r="M55" s="345"/>
      <c r="N55" s="345"/>
      <c r="O55" s="345"/>
      <c r="P55" s="345"/>
      <c r="Q55" s="345"/>
      <c r="R55" s="345"/>
      <c r="S55" s="345"/>
    </row>
    <row r="56" spans="1:19" ht="15.75">
      <c r="A56" s="345"/>
      <c r="B56" s="345"/>
      <c r="C56" s="345"/>
      <c r="D56" s="345"/>
      <c r="E56" s="345"/>
      <c r="F56" s="345"/>
      <c r="G56" s="345"/>
      <c r="H56" s="345"/>
      <c r="I56" s="345"/>
      <c r="J56" s="345"/>
      <c r="K56" s="345"/>
      <c r="L56" s="345"/>
      <c r="M56" s="345"/>
      <c r="N56" s="345"/>
      <c r="O56" s="345"/>
      <c r="P56" s="345"/>
      <c r="Q56" s="345"/>
      <c r="R56" s="345"/>
      <c r="S56" s="345"/>
    </row>
    <row r="57" spans="1:19" ht="15.75">
      <c r="A57" s="345"/>
      <c r="B57" s="345"/>
      <c r="C57" s="345"/>
      <c r="D57" s="345"/>
      <c r="E57" s="345"/>
      <c r="F57" s="345"/>
      <c r="G57" s="345"/>
      <c r="H57" s="345"/>
      <c r="I57" s="345"/>
      <c r="J57" s="345"/>
      <c r="K57" s="345"/>
      <c r="L57" s="345"/>
      <c r="M57" s="345"/>
      <c r="N57" s="345"/>
      <c r="O57" s="345"/>
      <c r="P57" s="345"/>
      <c r="Q57" s="345"/>
      <c r="R57" s="345"/>
      <c r="S57" s="345"/>
    </row>
    <row r="58" spans="1:19" ht="15.75">
      <c r="A58" s="345"/>
      <c r="B58" s="345"/>
      <c r="C58" s="345"/>
      <c r="D58" s="345"/>
      <c r="E58" s="345"/>
      <c r="F58" s="345"/>
      <c r="G58" s="345"/>
      <c r="H58" s="345"/>
      <c r="I58" s="345"/>
      <c r="J58" s="345"/>
      <c r="K58" s="345"/>
      <c r="L58" s="345"/>
      <c r="M58" s="345"/>
      <c r="N58" s="345"/>
      <c r="O58" s="345"/>
      <c r="P58" s="345"/>
      <c r="Q58" s="345"/>
      <c r="R58" s="345"/>
      <c r="S58" s="345"/>
    </row>
    <row r="59" spans="1:19" ht="15.75">
      <c r="A59" s="345"/>
      <c r="B59" s="345"/>
      <c r="C59" s="345"/>
      <c r="D59" s="345"/>
      <c r="E59" s="345"/>
      <c r="F59" s="345"/>
      <c r="G59" s="345"/>
      <c r="H59" s="345"/>
      <c r="I59" s="345"/>
      <c r="J59" s="345"/>
      <c r="K59" s="345"/>
      <c r="L59" s="345"/>
      <c r="M59" s="345"/>
      <c r="N59" s="345"/>
      <c r="O59" s="345"/>
      <c r="P59" s="345"/>
      <c r="Q59" s="345"/>
      <c r="R59" s="345"/>
      <c r="S59" s="345"/>
    </row>
    <row r="60" spans="1:19" ht="15.75">
      <c r="A60" s="345"/>
      <c r="B60" s="345"/>
      <c r="C60" s="345"/>
      <c r="D60" s="345"/>
      <c r="E60" s="345"/>
      <c r="F60" s="345"/>
      <c r="G60" s="345"/>
      <c r="H60" s="345"/>
      <c r="I60" s="345"/>
      <c r="J60" s="345"/>
      <c r="K60" s="345"/>
      <c r="L60" s="345"/>
      <c r="M60" s="345"/>
      <c r="N60" s="345"/>
      <c r="O60" s="345"/>
      <c r="P60" s="345"/>
      <c r="Q60" s="345"/>
      <c r="R60" s="345"/>
      <c r="S60" s="345"/>
    </row>
    <row r="61" spans="1:19" ht="15.75">
      <c r="A61" s="345"/>
      <c r="B61" s="345"/>
      <c r="C61" s="345"/>
      <c r="D61" s="345"/>
      <c r="E61" s="345"/>
      <c r="F61" s="345"/>
      <c r="G61" s="345"/>
      <c r="H61" s="345"/>
      <c r="I61" s="345"/>
      <c r="J61" s="345"/>
      <c r="K61" s="345"/>
      <c r="L61" s="345"/>
      <c r="M61" s="345"/>
      <c r="N61" s="345"/>
      <c r="O61" s="345"/>
      <c r="P61" s="345"/>
      <c r="Q61" s="345"/>
      <c r="R61" s="345"/>
      <c r="S61" s="345"/>
    </row>
    <row r="62" spans="1:19" ht="15.75">
      <c r="A62" s="345"/>
      <c r="B62" s="345"/>
      <c r="C62" s="345"/>
      <c r="D62" s="345"/>
      <c r="E62" s="345"/>
      <c r="F62" s="345"/>
      <c r="G62" s="345"/>
      <c r="H62" s="345"/>
      <c r="I62" s="345"/>
      <c r="J62" s="345"/>
      <c r="K62" s="345"/>
      <c r="L62" s="345"/>
      <c r="M62" s="345"/>
      <c r="N62" s="345"/>
      <c r="O62" s="345"/>
      <c r="P62" s="345"/>
      <c r="Q62" s="345"/>
      <c r="R62" s="345"/>
      <c r="S62" s="345"/>
    </row>
    <row r="63" spans="1:19" ht="15.75">
      <c r="A63" s="345"/>
      <c r="B63" s="345"/>
      <c r="C63" s="345"/>
      <c r="D63" s="345"/>
      <c r="E63" s="345"/>
      <c r="F63" s="345"/>
      <c r="G63" s="345"/>
      <c r="H63" s="345"/>
      <c r="I63" s="345"/>
      <c r="J63" s="345"/>
      <c r="K63" s="345"/>
      <c r="L63" s="345"/>
      <c r="M63" s="345"/>
      <c r="N63" s="345"/>
      <c r="O63" s="345"/>
      <c r="P63" s="345"/>
      <c r="Q63" s="345"/>
      <c r="R63" s="345"/>
      <c r="S63" s="345"/>
    </row>
    <row r="64" spans="1:19" ht="15.75">
      <c r="A64" s="345"/>
      <c r="B64" s="345"/>
      <c r="C64" s="345"/>
      <c r="D64" s="345"/>
      <c r="E64" s="345"/>
      <c r="F64" s="345"/>
      <c r="G64" s="345"/>
      <c r="H64" s="345"/>
      <c r="I64" s="345"/>
      <c r="J64" s="345"/>
      <c r="K64" s="345"/>
      <c r="L64" s="345"/>
      <c r="M64" s="345"/>
      <c r="N64" s="345"/>
      <c r="O64" s="345"/>
      <c r="P64" s="345"/>
      <c r="Q64" s="345"/>
      <c r="R64" s="345"/>
      <c r="S64" s="345"/>
    </row>
    <row r="65" spans="1:19" ht="15.75">
      <c r="A65" s="345"/>
      <c r="B65" s="345"/>
      <c r="C65" s="345"/>
      <c r="D65" s="345"/>
      <c r="E65" s="345"/>
      <c r="F65" s="345"/>
      <c r="G65" s="345"/>
      <c r="H65" s="345"/>
      <c r="I65" s="345"/>
      <c r="J65" s="345"/>
      <c r="K65" s="345"/>
      <c r="L65" s="345"/>
      <c r="M65" s="345"/>
      <c r="N65" s="345"/>
      <c r="O65" s="345"/>
      <c r="P65" s="345"/>
      <c r="Q65" s="345"/>
      <c r="R65" s="345"/>
      <c r="S65" s="345"/>
    </row>
    <row r="66" spans="1:19" ht="15.75">
      <c r="A66" s="345"/>
      <c r="B66" s="345"/>
      <c r="C66" s="345"/>
      <c r="D66" s="345"/>
      <c r="E66" s="345"/>
      <c r="F66" s="345"/>
      <c r="G66" s="345"/>
      <c r="H66" s="345"/>
      <c r="I66" s="345"/>
      <c r="J66" s="345"/>
      <c r="K66" s="345"/>
      <c r="L66" s="345"/>
      <c r="M66" s="345"/>
      <c r="N66" s="345"/>
      <c r="O66" s="345"/>
      <c r="P66" s="345"/>
      <c r="Q66" s="345"/>
      <c r="R66" s="345"/>
      <c r="S66" s="345"/>
    </row>
    <row r="67" spans="1:19" ht="15.75">
      <c r="A67" s="345"/>
      <c r="B67" s="345"/>
      <c r="C67" s="345"/>
      <c r="D67" s="345"/>
      <c r="E67" s="345"/>
      <c r="F67" s="345"/>
      <c r="G67" s="345"/>
      <c r="H67" s="345"/>
      <c r="I67" s="345"/>
      <c r="J67" s="345"/>
      <c r="K67" s="345"/>
      <c r="L67" s="345"/>
      <c r="M67" s="345"/>
      <c r="N67" s="345"/>
      <c r="O67" s="345"/>
      <c r="P67" s="345"/>
      <c r="Q67" s="345"/>
      <c r="R67" s="345"/>
      <c r="S67" s="345"/>
    </row>
  </sheetData>
  <sheetProtection password="A999" sheet="1"/>
  <mergeCells count="2">
    <mergeCell ref="A3:S6"/>
    <mergeCell ref="B7:S8"/>
  </mergeCells>
  <printOptions/>
  <pageMargins left="0" right="0" top="0" bottom="0" header="0.3" footer="0.02"/>
  <pageSetup orientation="portrait" scale="90" r:id="rId3"/>
  <headerFooter>
    <oddFooter>&amp;L&amp;"Times New Roman,Bold"&amp;11(Form Revised 04-2015)&amp;C&amp;"Times New Roman,Bold"&amp;11Informal Tax Rate Calculator File
Revised Prior Year  Informational Tax Rate Summary Page</oddFooter>
  </headerFooter>
  <legacyDrawing r:id="rId2"/>
</worksheet>
</file>

<file path=xl/worksheets/sheet7.xml><?xml version="1.0" encoding="utf-8"?>
<worksheet xmlns="http://schemas.openxmlformats.org/spreadsheetml/2006/main" xmlns:r="http://schemas.openxmlformats.org/officeDocument/2006/relationships">
  <dimension ref="A1:T201"/>
  <sheetViews>
    <sheetView showGridLines="0" zoomScalePageLayoutView="0" workbookViewId="0" topLeftCell="A1">
      <selection activeCell="A1" sqref="A1"/>
    </sheetView>
  </sheetViews>
  <sheetFormatPr defaultColWidth="9.00390625" defaultRowHeight="15.75"/>
  <cols>
    <col min="1" max="2" width="2.625" style="91" customWidth="1"/>
    <col min="3" max="3" width="6.125" style="250" customWidth="1"/>
    <col min="4" max="6" width="10.125" style="50" customWidth="1"/>
    <col min="7" max="7" width="11.00390625" style="50" customWidth="1"/>
    <col min="8" max="8" width="7.75390625" style="94" customWidth="1"/>
    <col min="9" max="9" width="11.625" style="95" customWidth="1"/>
    <col min="10" max="10" width="1.625" style="50" customWidth="1"/>
    <col min="11" max="11" width="11.125" style="50" customWidth="1"/>
    <col min="12" max="12" width="1.625" style="50" customWidth="1"/>
    <col min="13" max="13" width="11.125" style="50" customWidth="1"/>
    <col min="14" max="14" width="1.625" style="50" customWidth="1"/>
    <col min="15" max="15" width="11.125" style="50" customWidth="1"/>
    <col min="16" max="16" width="1.625" style="50" customWidth="1"/>
    <col min="17" max="17" width="11.625" style="50" customWidth="1"/>
    <col min="18" max="19" width="1.625" style="50" customWidth="1"/>
    <col min="20" max="20" width="11.625" style="50" customWidth="1"/>
    <col min="21" max="21" width="1.625" style="50" customWidth="1"/>
    <col min="22" max="16384" width="9.00390625" style="50" customWidth="1"/>
  </cols>
  <sheetData>
    <row r="1" spans="1:3" ht="15">
      <c r="A1" s="408" t="s">
        <v>404</v>
      </c>
      <c r="B1" s="93"/>
      <c r="C1" s="245"/>
    </row>
    <row r="2" spans="1:20" ht="14.25" customHeight="1">
      <c r="A2" s="52" t="s">
        <v>88</v>
      </c>
      <c r="B2" s="52"/>
      <c r="C2" s="246"/>
      <c r="D2" s="53"/>
      <c r="E2" s="53"/>
      <c r="F2" s="53"/>
      <c r="G2" s="53"/>
      <c r="H2" s="53"/>
      <c r="I2" s="53"/>
      <c r="J2" s="53"/>
      <c r="K2" s="53"/>
      <c r="L2" s="53"/>
      <c r="M2" s="53"/>
      <c r="N2" s="53"/>
      <c r="O2" s="53"/>
      <c r="S2" s="180" t="s">
        <v>270</v>
      </c>
      <c r="T2" s="229">
        <f ca="1">TODAY()</f>
        <v>42195</v>
      </c>
    </row>
    <row r="3" spans="1:20" ht="14.25" customHeight="1">
      <c r="A3" s="52" t="s">
        <v>390</v>
      </c>
      <c r="B3" s="52"/>
      <c r="C3" s="246"/>
      <c r="D3" s="53"/>
      <c r="E3" s="53"/>
      <c r="F3" s="53"/>
      <c r="G3" s="53"/>
      <c r="H3" s="53"/>
      <c r="I3" s="53"/>
      <c r="J3" s="53"/>
      <c r="K3" s="53"/>
      <c r="L3" s="53"/>
      <c r="M3" s="53"/>
      <c r="N3" s="53"/>
      <c r="O3" s="53"/>
      <c r="P3" s="227"/>
      <c r="Q3" s="228"/>
      <c r="R3" s="228"/>
      <c r="T3" s="66" t="str">
        <f>+'Data Entry Page'!$S$5</f>
        <v>INFORMAL TAX RATE CALCULATOR FILE</v>
      </c>
    </row>
    <row r="4" spans="1:20" ht="14.25" customHeight="1" thickBot="1">
      <c r="A4" s="54" t="s">
        <v>297</v>
      </c>
      <c r="B4" s="54"/>
      <c r="C4" s="247"/>
      <c r="D4" s="55"/>
      <c r="E4" s="55"/>
      <c r="F4" s="55"/>
      <c r="G4" s="55"/>
      <c r="H4" s="55"/>
      <c r="I4" s="55"/>
      <c r="J4" s="55"/>
      <c r="K4" s="55"/>
      <c r="L4" s="55"/>
      <c r="M4" s="55"/>
      <c r="N4" s="55"/>
      <c r="O4" s="55"/>
      <c r="P4" s="96"/>
      <c r="Q4" s="97"/>
      <c r="R4" s="97"/>
      <c r="S4" s="97"/>
      <c r="T4" s="230">
        <f>-'Data Entry Page'!Q6</f>
        <v>-2014</v>
      </c>
    </row>
    <row r="5" spans="1:20" ht="17.25" customHeight="1" thickTop="1">
      <c r="A5" s="58">
        <f>IF(+'Data Entry Page'!A2&lt;&gt;"",+'Data Entry Page'!A2,"")</f>
      </c>
      <c r="B5" s="58"/>
      <c r="C5" s="248"/>
      <c r="D5" s="98"/>
      <c r="E5" s="98"/>
      <c r="F5" s="98"/>
      <c r="I5" s="61">
        <f>IF(+'Data Entry Page'!H2&lt;&gt;"",+'Data Entry Page'!H2,"")</f>
      </c>
      <c r="J5" s="61" t="s">
        <v>100</v>
      </c>
      <c r="K5" s="61">
        <f>IF(+'Data Entry Page'!J2&lt;&gt;"",+'Data Entry Page'!J2,"")</f>
      </c>
      <c r="L5" s="61" t="s">
        <v>100</v>
      </c>
      <c r="M5" s="61">
        <f>IF(+'Data Entry Page'!L2&lt;&gt;"",+'Data Entry Page'!L2,"")</f>
      </c>
      <c r="O5" s="58">
        <f>IF(+'Data Entry Page'!N2&lt;&gt;"",+'Data Entry Page'!N2,"")</f>
      </c>
      <c r="P5" s="58"/>
      <c r="Q5" s="98"/>
      <c r="T5" s="99"/>
    </row>
    <row r="6" spans="1:20" ht="14.25" customHeight="1">
      <c r="A6" s="100" t="s">
        <v>86</v>
      </c>
      <c r="B6" s="100"/>
      <c r="C6" s="249"/>
      <c r="D6" s="63"/>
      <c r="E6" s="63"/>
      <c r="F6" s="63"/>
      <c r="I6" s="63" t="s">
        <v>87</v>
      </c>
      <c r="J6" s="63"/>
      <c r="K6" s="101"/>
      <c r="L6" s="63"/>
      <c r="M6" s="63"/>
      <c r="O6" s="63" t="s">
        <v>0</v>
      </c>
      <c r="P6" s="63"/>
      <c r="Q6" s="63"/>
      <c r="R6" s="63" t="s">
        <v>19</v>
      </c>
      <c r="S6" s="63"/>
      <c r="T6" s="102"/>
    </row>
    <row r="7" ht="0.75" customHeight="1"/>
    <row r="8" spans="1:20" ht="13.5" customHeight="1">
      <c r="A8" s="103" t="s">
        <v>228</v>
      </c>
      <c r="B8" s="103"/>
      <c r="C8" s="251"/>
      <c r="D8" s="65"/>
      <c r="E8" s="65"/>
      <c r="F8" s="65"/>
      <c r="G8" s="65"/>
      <c r="H8" s="104"/>
      <c r="I8" s="105"/>
      <c r="J8" s="65"/>
      <c r="K8" s="65"/>
      <c r="L8" s="65"/>
      <c r="M8" s="65"/>
      <c r="N8" s="65"/>
      <c r="O8" s="65"/>
      <c r="P8" s="65"/>
      <c r="Q8" s="65"/>
      <c r="R8" s="65"/>
      <c r="S8" s="65"/>
      <c r="T8" s="65"/>
    </row>
    <row r="9" spans="1:15" ht="2.25" customHeight="1">
      <c r="A9" s="106"/>
      <c r="B9" s="106"/>
      <c r="C9" s="252"/>
      <c r="D9" s="62"/>
      <c r="E9" s="62"/>
      <c r="F9" s="62"/>
      <c r="G9" s="62"/>
      <c r="H9" s="68"/>
      <c r="I9" s="107"/>
      <c r="J9" s="62"/>
      <c r="K9" s="62"/>
      <c r="L9" s="62"/>
      <c r="M9" s="62"/>
      <c r="N9" s="62"/>
      <c r="O9" s="62"/>
    </row>
    <row r="10" spans="1:20" ht="15">
      <c r="A10" s="496" t="s">
        <v>378</v>
      </c>
      <c r="B10" s="497"/>
      <c r="C10" s="497"/>
      <c r="D10" s="497"/>
      <c r="E10" s="497"/>
      <c r="F10" s="497"/>
      <c r="G10" s="497"/>
      <c r="H10" s="497"/>
      <c r="I10" s="497"/>
      <c r="J10" s="497"/>
      <c r="K10" s="497"/>
      <c r="L10" s="497"/>
      <c r="M10" s="497"/>
      <c r="N10" s="497"/>
      <c r="O10" s="497"/>
      <c r="P10" s="497"/>
      <c r="Q10" s="497"/>
      <c r="R10" s="497"/>
      <c r="S10" s="497"/>
      <c r="T10" s="498"/>
    </row>
    <row r="11" spans="1:20" ht="15">
      <c r="A11" s="499"/>
      <c r="B11" s="500"/>
      <c r="C11" s="500"/>
      <c r="D11" s="500"/>
      <c r="E11" s="500"/>
      <c r="F11" s="500"/>
      <c r="G11" s="500"/>
      <c r="H11" s="500"/>
      <c r="I11" s="500"/>
      <c r="J11" s="500"/>
      <c r="K11" s="500"/>
      <c r="L11" s="500"/>
      <c r="M11" s="500"/>
      <c r="N11" s="500"/>
      <c r="O11" s="500"/>
      <c r="P11" s="500"/>
      <c r="Q11" s="500"/>
      <c r="R11" s="500"/>
      <c r="S11" s="500"/>
      <c r="T11" s="501"/>
    </row>
    <row r="12" spans="1:20" ht="15" customHeight="1">
      <c r="A12" s="312" t="s">
        <v>375</v>
      </c>
      <c r="B12" s="389"/>
      <c r="C12" s="390"/>
      <c r="D12" s="390"/>
      <c r="E12" s="390"/>
      <c r="F12" s="390"/>
      <c r="G12" s="390"/>
      <c r="H12" s="390"/>
      <c r="I12" s="390"/>
      <c r="J12" s="390"/>
      <c r="K12" s="390"/>
      <c r="L12" s="317"/>
      <c r="M12" s="317"/>
      <c r="N12" s="317"/>
      <c r="O12" s="317"/>
      <c r="P12" s="317"/>
      <c r="Q12" s="317"/>
      <c r="R12" s="317"/>
      <c r="S12" s="317"/>
      <c r="T12" s="392"/>
    </row>
    <row r="13" spans="1:20" ht="1.5" customHeight="1">
      <c r="A13" s="312"/>
      <c r="B13" s="390"/>
      <c r="C13" s="390"/>
      <c r="D13" s="390"/>
      <c r="E13" s="390"/>
      <c r="F13" s="390"/>
      <c r="G13" s="390"/>
      <c r="H13" s="390"/>
      <c r="I13" s="390"/>
      <c r="J13" s="390"/>
      <c r="K13" s="390"/>
      <c r="L13" s="317"/>
      <c r="M13" s="317"/>
      <c r="N13" s="317"/>
      <c r="O13" s="317"/>
      <c r="P13" s="317"/>
      <c r="Q13" s="317"/>
      <c r="R13" s="317"/>
      <c r="S13" s="317"/>
      <c r="T13" s="392"/>
    </row>
    <row r="14" spans="1:20" s="28" customFormat="1" ht="15" customHeight="1">
      <c r="A14" s="346" t="s">
        <v>376</v>
      </c>
      <c r="B14" s="313"/>
      <c r="C14" s="313"/>
      <c r="D14" s="313"/>
      <c r="E14" s="313"/>
      <c r="F14" s="313"/>
      <c r="G14" s="313"/>
      <c r="H14" s="313"/>
      <c r="I14" s="313"/>
      <c r="J14" s="313"/>
      <c r="K14" s="313"/>
      <c r="L14" s="319"/>
      <c r="M14" s="314"/>
      <c r="N14" s="320"/>
      <c r="O14" s="320"/>
      <c r="P14" s="347"/>
      <c r="Q14" s="347"/>
      <c r="R14" s="347"/>
      <c r="S14" s="347"/>
      <c r="T14" s="321"/>
    </row>
    <row r="15" spans="9:20" ht="1.5" customHeight="1">
      <c r="I15" s="108"/>
      <c r="J15" s="67"/>
      <c r="K15" s="68"/>
      <c r="L15" s="67"/>
      <c r="M15" s="68"/>
      <c r="N15" s="67"/>
      <c r="O15" s="116"/>
      <c r="S15" s="110"/>
      <c r="T15" s="62"/>
    </row>
    <row r="16" spans="1:20" ht="13.5" customHeight="1">
      <c r="A16" s="106" t="s">
        <v>66</v>
      </c>
      <c r="D16" s="62"/>
      <c r="E16" s="62"/>
      <c r="F16" s="62"/>
      <c r="G16" s="62"/>
      <c r="H16" s="68"/>
      <c r="I16" s="108" t="s">
        <v>81</v>
      </c>
      <c r="J16" s="68"/>
      <c r="K16" s="68" t="s">
        <v>82</v>
      </c>
      <c r="L16" s="68"/>
      <c r="M16" s="109" t="s">
        <v>84</v>
      </c>
      <c r="N16" s="68"/>
      <c r="O16" s="68" t="s">
        <v>83</v>
      </c>
      <c r="S16" s="110"/>
      <c r="T16" s="111" t="s">
        <v>164</v>
      </c>
    </row>
    <row r="17" spans="1:20" ht="13.5" customHeight="1">
      <c r="A17" s="106"/>
      <c r="B17" s="106"/>
      <c r="C17" s="252"/>
      <c r="D17" s="62"/>
      <c r="E17" s="62"/>
      <c r="F17" s="62"/>
      <c r="G17" s="62"/>
      <c r="H17" s="68"/>
      <c r="I17" s="112" t="s">
        <v>4</v>
      </c>
      <c r="J17" s="58"/>
      <c r="K17" s="58"/>
      <c r="L17" s="58"/>
      <c r="M17" s="58"/>
      <c r="N17" s="67"/>
      <c r="O17" s="68" t="s">
        <v>7</v>
      </c>
      <c r="S17" s="110"/>
      <c r="T17" s="113" t="s">
        <v>165</v>
      </c>
    </row>
    <row r="18" spans="8:20" ht="14.25" customHeight="1">
      <c r="H18" s="70"/>
      <c r="I18" s="114" t="s">
        <v>3</v>
      </c>
      <c r="K18" s="61" t="s">
        <v>5</v>
      </c>
      <c r="M18" s="61" t="s">
        <v>6</v>
      </c>
      <c r="O18" s="69" t="s">
        <v>8</v>
      </c>
      <c r="Q18" s="69" t="s">
        <v>44</v>
      </c>
      <c r="S18" s="110"/>
      <c r="T18" s="115" t="s">
        <v>166</v>
      </c>
    </row>
    <row r="19" spans="9:20" ht="1.5" customHeight="1">
      <c r="I19" s="108"/>
      <c r="J19" s="67"/>
      <c r="K19" s="68"/>
      <c r="L19" s="67"/>
      <c r="M19" s="68"/>
      <c r="N19" s="67"/>
      <c r="O19" s="116"/>
      <c r="S19" s="110"/>
      <c r="T19" s="62"/>
    </row>
    <row r="20" spans="1:20" ht="13.5" customHeight="1">
      <c r="A20" s="117" t="s">
        <v>20</v>
      </c>
      <c r="B20" s="117" t="s">
        <v>106</v>
      </c>
      <c r="C20" s="255">
        <f>-'Data Entry Page'!Q6+0</f>
        <v>-2014</v>
      </c>
      <c r="D20" s="71" t="s">
        <v>248</v>
      </c>
      <c r="E20" s="72"/>
      <c r="F20" s="72"/>
      <c r="G20" s="72"/>
      <c r="H20" s="118"/>
      <c r="I20" s="119"/>
      <c r="J20" s="72"/>
      <c r="K20" s="72"/>
      <c r="L20" s="72"/>
      <c r="M20" s="72"/>
      <c r="N20" s="72"/>
      <c r="O20" s="72"/>
      <c r="S20" s="110"/>
      <c r="T20" s="62"/>
    </row>
    <row r="21" spans="3:20" ht="13.5" customHeight="1">
      <c r="C21" s="466" t="s">
        <v>379</v>
      </c>
      <c r="D21" s="441"/>
      <c r="E21" s="441"/>
      <c r="F21" s="441"/>
      <c r="G21" s="441"/>
      <c r="H21" s="441"/>
      <c r="I21" s="72"/>
      <c r="J21" s="72"/>
      <c r="K21" s="72"/>
      <c r="L21" s="72"/>
      <c r="M21" s="72"/>
      <c r="N21" s="72"/>
      <c r="O21" s="72"/>
      <c r="S21" s="110"/>
      <c r="T21" s="62"/>
    </row>
    <row r="22" spans="3:20" ht="13.5" customHeight="1">
      <c r="C22" s="441"/>
      <c r="D22" s="441"/>
      <c r="E22" s="441"/>
      <c r="F22" s="441"/>
      <c r="G22" s="441"/>
      <c r="H22" s="441"/>
      <c r="I22" s="72"/>
      <c r="J22" s="72"/>
      <c r="K22" s="72"/>
      <c r="L22" s="72"/>
      <c r="M22" s="72"/>
      <c r="N22" s="72"/>
      <c r="O22" s="72"/>
      <c r="S22" s="110"/>
      <c r="T22" s="62"/>
    </row>
    <row r="23" spans="3:20" ht="13.5" customHeight="1">
      <c r="C23" s="441"/>
      <c r="D23" s="441"/>
      <c r="E23" s="441"/>
      <c r="F23" s="441"/>
      <c r="G23" s="441"/>
      <c r="H23" s="441"/>
      <c r="I23" s="48">
        <f>IF('Data Entry Page'!$H$29+'Data Entry Page'!$J$29+'Data Entry Page'!$L$29+'Data Entry Page'!$N$29&gt;0,IF('Data Entry Page'!H$29&gt;0,'Data Entry Page'!H$29,0),"")</f>
      </c>
      <c r="J23" s="121"/>
      <c r="K23" s="48">
        <f>IF('Data Entry Page'!$H$29+'Data Entry Page'!$J$29+'Data Entry Page'!$L$29+'Data Entry Page'!$N$29&gt;0,IF('Data Entry Page'!J$29&gt;0,'Data Entry Page'!J$29,0),"")</f>
      </c>
      <c r="L23" s="121"/>
      <c r="M23" s="48">
        <f>IF('Data Entry Page'!$H$29+'Data Entry Page'!$J$29+'Data Entry Page'!$L$29+'Data Entry Page'!$N$29&gt;0,IF('Data Entry Page'!L$29&gt;0,'Data Entry Page'!L$29,0),"")</f>
      </c>
      <c r="N23" s="121"/>
      <c r="O23" s="48">
        <f>IF('Data Entry Page'!$H$29+'Data Entry Page'!$J$29+'Data Entry Page'!$L$29+'Data Entry Page'!$N$29&gt;0,IF('Data Entry Page'!N$29&gt;0,'Data Entry Page'!N$29,0),"")</f>
      </c>
      <c r="P23" s="121"/>
      <c r="Q23" s="48">
        <f>IF('Data Entry Page'!$H$29+'Data Entry Page'!$J$29+'Data Entry Page'!$L$29+'Data Entry Page'!$N$29&gt;0,+'Data Entry Page'!$H$29+'Data Entry Page'!$J$29+'Data Entry Page'!$L$29+'Data Entry Page'!$N$29,"")</f>
      </c>
      <c r="R23" s="121"/>
      <c r="S23" s="122"/>
      <c r="T23" s="48">
        <f>IF('Data Entry Page'!$H$29+'Data Entry Page'!$J$29+'Data Entry Page'!$L$29+'Data Entry Page'!$N$29&gt;0,+'Data Entry Page'!$H$29+'Data Entry Page'!$J$29+'Data Entry Page'!$L$29+'Data Entry Page'!$N$29,"")</f>
      </c>
    </row>
    <row r="24" spans="4:20" ht="1.5" customHeight="1">
      <c r="D24" s="78"/>
      <c r="E24" s="78"/>
      <c r="F24" s="78"/>
      <c r="G24" s="78"/>
      <c r="I24" s="121"/>
      <c r="J24" s="121"/>
      <c r="K24" s="121"/>
      <c r="L24" s="121"/>
      <c r="M24" s="121"/>
      <c r="N24" s="121"/>
      <c r="O24" s="121"/>
      <c r="P24" s="121"/>
      <c r="Q24" s="121"/>
      <c r="R24" s="121"/>
      <c r="S24" s="122"/>
      <c r="T24" s="123"/>
    </row>
    <row r="25" spans="1:20" ht="13.5" customHeight="1">
      <c r="A25" s="117" t="s">
        <v>21</v>
      </c>
      <c r="B25" s="117" t="s">
        <v>106</v>
      </c>
      <c r="C25" s="80" t="s">
        <v>107</v>
      </c>
      <c r="I25" s="121"/>
      <c r="J25" s="121"/>
      <c r="K25" s="121"/>
      <c r="L25" s="121"/>
      <c r="M25" s="121"/>
      <c r="N25" s="121"/>
      <c r="O25" s="121"/>
      <c r="P25" s="121"/>
      <c r="Q25" s="121"/>
      <c r="R25" s="121"/>
      <c r="S25" s="122"/>
      <c r="T25" s="123"/>
    </row>
    <row r="26" spans="3:20" ht="13.5" customHeight="1">
      <c r="C26" s="81" t="s">
        <v>307</v>
      </c>
      <c r="E26" s="81"/>
      <c r="F26" s="81"/>
      <c r="G26" s="81"/>
      <c r="H26" s="81"/>
      <c r="I26" s="121"/>
      <c r="J26" s="121"/>
      <c r="K26" s="121"/>
      <c r="L26" s="121"/>
      <c r="M26" s="121"/>
      <c r="N26" s="121"/>
      <c r="O26" s="121"/>
      <c r="P26" s="121"/>
      <c r="Q26" s="121"/>
      <c r="R26" s="121"/>
      <c r="S26" s="122"/>
      <c r="T26" s="123"/>
    </row>
    <row r="27" spans="3:20" ht="13.5" customHeight="1">
      <c r="C27" s="81" t="s">
        <v>149</v>
      </c>
      <c r="E27" s="78"/>
      <c r="F27" s="78"/>
      <c r="G27" s="78"/>
      <c r="I27" s="48">
        <f>IF(OR('Data Entry Page'!H31&lt;&gt;"",'Informational Form A'!$Q$23&lt;&gt;""),IF('Data Entry Page'!H31&gt;0,'Data Entry Page'!H31,0),"")</f>
      </c>
      <c r="J27" s="121"/>
      <c r="K27" s="48">
        <f>IF(OR('Data Entry Page'!J31&lt;&gt;"",'Informational Form A'!$Q$23&lt;&gt;""),IF('Data Entry Page'!J31&gt;0,'Data Entry Page'!J31,0),"")</f>
      </c>
      <c r="L27" s="121"/>
      <c r="M27" s="48">
        <f>IF(OR('Data Entry Page'!L31&lt;&gt;"",'Informational Form A'!$Q$23&lt;&gt;""),IF('Data Entry Page'!L31&gt;0,'Data Entry Page'!L31,0),"")</f>
      </c>
      <c r="N27" s="121"/>
      <c r="O27" s="48">
        <f>IF(OR(O23&lt;&gt;"",O46&lt;&gt;""),IF((+O23-O30-O46+O49+O53)&lt;0,0,+O23-O30-O46+O49+O53),"")</f>
      </c>
      <c r="P27" s="121"/>
      <c r="Q27" s="121"/>
      <c r="R27" s="121"/>
      <c r="S27" s="122"/>
      <c r="T27" s="48">
        <f>IF(OR(I27&lt;&gt;"",K27&lt;&gt;"",M27&lt;&gt;"",O27&lt;&gt;""),+I27+K27+M27+O27,"")</f>
      </c>
    </row>
    <row r="28" spans="4:20" ht="1.5" customHeight="1">
      <c r="D28" s="78"/>
      <c r="E28" s="78"/>
      <c r="F28" s="78"/>
      <c r="G28" s="78"/>
      <c r="I28" s="121"/>
      <c r="J28" s="121"/>
      <c r="K28" s="121"/>
      <c r="L28" s="121"/>
      <c r="M28" s="121"/>
      <c r="N28" s="121"/>
      <c r="O28" s="121"/>
      <c r="P28" s="121"/>
      <c r="Q28" s="121"/>
      <c r="R28" s="121"/>
      <c r="S28" s="122"/>
      <c r="T28" s="123"/>
    </row>
    <row r="29" spans="1:20" ht="13.5" customHeight="1">
      <c r="A29" s="117" t="s">
        <v>22</v>
      </c>
      <c r="B29" s="117" t="s">
        <v>106</v>
      </c>
      <c r="C29" s="80" t="s">
        <v>108</v>
      </c>
      <c r="I29" s="121"/>
      <c r="J29" s="121"/>
      <c r="K29" s="121"/>
      <c r="L29" s="121"/>
      <c r="M29" s="121"/>
      <c r="N29" s="121"/>
      <c r="O29" s="121"/>
      <c r="P29" s="121"/>
      <c r="Q29" s="121"/>
      <c r="R29" s="121"/>
      <c r="S29" s="122"/>
      <c r="T29" s="123"/>
    </row>
    <row r="30" spans="3:20" ht="13.5" customHeight="1">
      <c r="C30" s="81" t="s">
        <v>169</v>
      </c>
      <c r="E30" s="72"/>
      <c r="F30" s="72"/>
      <c r="G30" s="72"/>
      <c r="I30" s="48">
        <f>IF(OR('Data Entry Page'!H33&lt;&gt;"",'Informational Form A'!$Q$23&lt;&gt;""),IF('Data Entry Page'!H33&gt;0,'Data Entry Page'!H33,0),"")</f>
      </c>
      <c r="J30" s="121"/>
      <c r="K30" s="48">
        <f>IF(OR('Data Entry Page'!J33&lt;&gt;"",'Informational Form A'!$Q$23&lt;&gt;""),IF('Data Entry Page'!J33&gt;0,'Data Entry Page'!J33,0),"")</f>
      </c>
      <c r="L30" s="121"/>
      <c r="M30" s="48">
        <f>IF(OR('Data Entry Page'!L33&lt;&gt;"",'Informational Form A'!$Q$23&lt;&gt;""),IF('Data Entry Page'!L33&gt;0,'Data Entry Page'!L33,0),"")</f>
      </c>
      <c r="N30" s="121"/>
      <c r="O30" s="48">
        <f>IF(OR('Data Entry Page'!N33&lt;&gt;"",'Informational Form A'!$Q$23&lt;&gt;""),IF('Data Entry Page'!N33&gt;0,'Data Entry Page'!N33,0),"")</f>
      </c>
      <c r="P30" s="121"/>
      <c r="Q30" s="121"/>
      <c r="R30" s="121"/>
      <c r="S30" s="122"/>
      <c r="T30" s="48">
        <f>IF(OR(I30&lt;&gt;"",K30&lt;&gt;"",M30&lt;&gt;"",O30&lt;&gt;""),+I30+K30+M30+O30,"")</f>
      </c>
    </row>
    <row r="31" spans="4:20" ht="1.5" customHeight="1">
      <c r="D31" s="78"/>
      <c r="E31" s="78"/>
      <c r="F31" s="78"/>
      <c r="G31" s="78"/>
      <c r="I31" s="121"/>
      <c r="J31" s="121"/>
      <c r="K31" s="121"/>
      <c r="L31" s="121"/>
      <c r="M31" s="121"/>
      <c r="N31" s="121"/>
      <c r="O31" s="121"/>
      <c r="P31" s="121"/>
      <c r="Q31" s="121"/>
      <c r="R31" s="121"/>
      <c r="S31" s="122"/>
      <c r="T31" s="123"/>
    </row>
    <row r="32" spans="1:20" ht="13.5" customHeight="1">
      <c r="A32" s="117" t="s">
        <v>23</v>
      </c>
      <c r="B32" s="117" t="s">
        <v>106</v>
      </c>
      <c r="C32" s="467" t="s">
        <v>170</v>
      </c>
      <c r="D32" s="441"/>
      <c r="E32" s="441"/>
      <c r="F32" s="441"/>
      <c r="G32" s="441"/>
      <c r="H32" s="441"/>
      <c r="I32" s="121"/>
      <c r="J32" s="121"/>
      <c r="K32" s="121"/>
      <c r="L32" s="121"/>
      <c r="M32" s="121"/>
      <c r="N32" s="121"/>
      <c r="O32" s="121"/>
      <c r="P32" s="121"/>
      <c r="Q32" s="121"/>
      <c r="R32" s="121"/>
      <c r="S32" s="122"/>
      <c r="T32" s="123"/>
    </row>
    <row r="33" spans="3:20" ht="15.75" customHeight="1">
      <c r="C33" s="441"/>
      <c r="D33" s="441"/>
      <c r="E33" s="441"/>
      <c r="F33" s="441"/>
      <c r="G33" s="441"/>
      <c r="H33" s="441"/>
      <c r="I33" s="121"/>
      <c r="J33" s="121"/>
      <c r="K33" s="121"/>
      <c r="L33" s="121"/>
      <c r="M33" s="121"/>
      <c r="N33" s="121"/>
      <c r="O33" s="121"/>
      <c r="P33" s="121"/>
      <c r="Q33" s="121"/>
      <c r="R33" s="121"/>
      <c r="S33" s="122"/>
      <c r="T33" s="123"/>
    </row>
    <row r="34" spans="3:20" ht="13.5" customHeight="1">
      <c r="C34" s="441"/>
      <c r="D34" s="441"/>
      <c r="E34" s="441"/>
      <c r="F34" s="441"/>
      <c r="G34" s="441"/>
      <c r="H34" s="441"/>
      <c r="I34" s="48">
        <f>IF(OR('Data Entry Page'!H35&lt;&gt;"",$Q$23&lt;&gt;""),IF('Data Entry Page'!H35&gt;0,'Data Entry Page'!H35,0),"")</f>
      </c>
      <c r="J34" s="121"/>
      <c r="K34" s="48">
        <f>IF(OR('Data Entry Page'!J35&lt;&gt;"",$Q$23&lt;&gt;""),IF('Data Entry Page'!J35&gt;0,'Data Entry Page'!J35,0),"")</f>
      </c>
      <c r="L34" s="121"/>
      <c r="M34" s="48">
        <f>IF(OR('Data Entry Page'!L35&lt;&gt;"",$Q$23&lt;&gt;""),IF('Data Entry Page'!L35&gt;0,'Data Entry Page'!L35,0),"")</f>
      </c>
      <c r="N34" s="121"/>
      <c r="O34" s="121"/>
      <c r="P34" s="121"/>
      <c r="Q34" s="121"/>
      <c r="R34" s="121"/>
      <c r="S34" s="122"/>
      <c r="T34" s="123"/>
    </row>
    <row r="35" spans="4:20" ht="1.5" customHeight="1">
      <c r="D35" s="78"/>
      <c r="E35" s="78"/>
      <c r="F35" s="78"/>
      <c r="G35" s="78"/>
      <c r="I35" s="121"/>
      <c r="J35" s="121"/>
      <c r="K35" s="121"/>
      <c r="L35" s="121"/>
      <c r="M35" s="121"/>
      <c r="N35" s="121"/>
      <c r="O35" s="121"/>
      <c r="P35" s="121"/>
      <c r="Q35" s="121"/>
      <c r="R35" s="121"/>
      <c r="S35" s="122"/>
      <c r="T35" s="123"/>
    </row>
    <row r="36" spans="1:20" ht="13.5" customHeight="1">
      <c r="A36" s="117" t="s">
        <v>25</v>
      </c>
      <c r="B36" s="117"/>
      <c r="C36" s="80" t="s">
        <v>24</v>
      </c>
      <c r="I36" s="121"/>
      <c r="J36" s="121"/>
      <c r="K36" s="121"/>
      <c r="L36" s="121"/>
      <c r="M36" s="121"/>
      <c r="N36" s="121"/>
      <c r="O36" s="121"/>
      <c r="P36" s="121"/>
      <c r="Q36" s="121"/>
      <c r="R36" s="121"/>
      <c r="S36" s="122"/>
      <c r="T36" s="123"/>
    </row>
    <row r="37" spans="3:20" ht="13.5" customHeight="1">
      <c r="C37" s="82" t="s">
        <v>99</v>
      </c>
      <c r="I37" s="48">
        <f>IF(OR(I23&lt;&gt;"",I27&lt;&gt;"",I30&lt;&gt;"",I34&lt;&gt;""),+I23-I27-I30-I34,"")</f>
      </c>
      <c r="J37" s="121"/>
      <c r="K37" s="48">
        <f>IF(OR(K23&lt;&gt;"",K27&lt;&gt;"",K30&lt;&gt;"",K34&lt;&gt;""),+K23-K27-K30-K34,"")</f>
      </c>
      <c r="L37" s="121"/>
      <c r="M37" s="48">
        <f>IF(OR(M23&lt;&gt;"",M27&lt;&gt;"",M30&lt;&gt;"",M34&lt;&gt;""),+M23-M27-M30-M34,"")</f>
      </c>
      <c r="N37" s="121"/>
      <c r="O37" s="48">
        <f>IF(OR(O23&lt;&gt;"",O27&lt;&gt;"",O30&lt;&gt;""),+O23-O27-O30,"")</f>
      </c>
      <c r="P37" s="121"/>
      <c r="Q37" s="48">
        <f>IF(OR(I37&lt;&gt;"",K37&lt;&gt;"",M37&lt;&gt;"",O37&lt;&gt;""),+I37+K37+M37+O37,"")</f>
      </c>
      <c r="R37" s="121"/>
      <c r="S37" s="122"/>
      <c r="T37" s="48">
        <f>IF(OR(T23&lt;&gt;"",T27&lt;&gt;"",T30&lt;&gt;""),+T23-T27-T30,"")</f>
      </c>
    </row>
    <row r="38" spans="4:20" ht="1.5" customHeight="1">
      <c r="D38" s="78"/>
      <c r="E38" s="78"/>
      <c r="F38" s="78"/>
      <c r="G38" s="78"/>
      <c r="I38" s="121"/>
      <c r="J38" s="121"/>
      <c r="K38" s="121"/>
      <c r="L38" s="121"/>
      <c r="M38" s="121"/>
      <c r="N38" s="121"/>
      <c r="O38" s="121"/>
      <c r="P38" s="121"/>
      <c r="Q38" s="121"/>
      <c r="R38" s="121"/>
      <c r="S38" s="122"/>
      <c r="T38" s="123"/>
    </row>
    <row r="39" spans="1:20" ht="13.5" customHeight="1">
      <c r="A39" s="117" t="s">
        <v>26</v>
      </c>
      <c r="B39" s="117" t="s">
        <v>106</v>
      </c>
      <c r="C39" s="255">
        <f>-'Data Entry Page'!Q6+1</f>
        <v>-2013</v>
      </c>
      <c r="D39" s="80" t="s">
        <v>252</v>
      </c>
      <c r="J39" s="72"/>
      <c r="K39" s="72"/>
      <c r="L39" s="72"/>
      <c r="M39" s="72"/>
      <c r="N39" s="72"/>
      <c r="O39" s="72"/>
      <c r="P39" s="72"/>
      <c r="Q39" s="72"/>
      <c r="R39" s="121"/>
      <c r="S39" s="122"/>
      <c r="T39" s="123"/>
    </row>
    <row r="40" spans="1:20" ht="13.5" customHeight="1">
      <c r="A40" s="117"/>
      <c r="B40" s="117"/>
      <c r="C40" s="466" t="s">
        <v>380</v>
      </c>
      <c r="D40" s="441"/>
      <c r="E40" s="441"/>
      <c r="F40" s="441"/>
      <c r="G40" s="441"/>
      <c r="H40" s="441"/>
      <c r="J40" s="72"/>
      <c r="K40" s="72"/>
      <c r="L40" s="72"/>
      <c r="M40" s="72"/>
      <c r="N40" s="72"/>
      <c r="O40" s="72"/>
      <c r="P40" s="72"/>
      <c r="Q40" s="72"/>
      <c r="R40" s="121"/>
      <c r="S40" s="122"/>
      <c r="T40" s="123"/>
    </row>
    <row r="41" spans="1:20" ht="13.5" customHeight="1">
      <c r="A41" s="117"/>
      <c r="B41" s="117"/>
      <c r="C41" s="441"/>
      <c r="D41" s="441"/>
      <c r="E41" s="441"/>
      <c r="F41" s="441"/>
      <c r="G41" s="441"/>
      <c r="H41" s="441"/>
      <c r="J41" s="72"/>
      <c r="K41" s="72"/>
      <c r="L41" s="72"/>
      <c r="M41" s="72"/>
      <c r="N41" s="72"/>
      <c r="O41" s="72"/>
      <c r="P41" s="72"/>
      <c r="Q41" s="72"/>
      <c r="R41" s="121"/>
      <c r="S41" s="122"/>
      <c r="T41" s="123"/>
    </row>
    <row r="42" spans="1:19" ht="13.5" customHeight="1">
      <c r="A42" s="117"/>
      <c r="B42" s="117"/>
      <c r="C42" s="441"/>
      <c r="D42" s="441"/>
      <c r="E42" s="441"/>
      <c r="F42" s="441"/>
      <c r="G42" s="441"/>
      <c r="H42" s="441"/>
      <c r="R42" s="121"/>
      <c r="S42" s="122"/>
    </row>
    <row r="43" spans="4:20" ht="1.5" customHeight="1">
      <c r="D43" s="78"/>
      <c r="E43" s="78"/>
      <c r="F43" s="78"/>
      <c r="G43" s="78"/>
      <c r="I43" s="121"/>
      <c r="J43" s="121"/>
      <c r="K43" s="121"/>
      <c r="L43" s="121"/>
      <c r="M43" s="121"/>
      <c r="N43" s="121"/>
      <c r="O43" s="121"/>
      <c r="P43" s="121"/>
      <c r="Q43" s="121"/>
      <c r="R43" s="124"/>
      <c r="S43" s="123"/>
      <c r="T43" s="123"/>
    </row>
    <row r="44" spans="1:20" ht="13.5" customHeight="1">
      <c r="A44" s="117"/>
      <c r="B44" s="117"/>
      <c r="C44" s="120" t="s">
        <v>381</v>
      </c>
      <c r="E44" s="81"/>
      <c r="F44" s="81"/>
      <c r="G44" s="81"/>
      <c r="I44" s="125"/>
      <c r="J44" s="121"/>
      <c r="K44" s="125"/>
      <c r="L44" s="121"/>
      <c r="M44" s="125"/>
      <c r="N44" s="121"/>
      <c r="O44" s="125"/>
      <c r="P44" s="121"/>
      <c r="Q44" s="121"/>
      <c r="R44" s="121"/>
      <c r="S44" s="122"/>
      <c r="T44" s="125"/>
    </row>
    <row r="45" spans="1:20" ht="13.5" customHeight="1">
      <c r="A45" s="117"/>
      <c r="B45" s="117"/>
      <c r="C45" s="81" t="s">
        <v>382</v>
      </c>
      <c r="E45" s="81"/>
      <c r="F45" s="81"/>
      <c r="G45" s="81"/>
      <c r="I45" s="125"/>
      <c r="J45" s="121"/>
      <c r="K45" s="125"/>
      <c r="L45" s="121"/>
      <c r="M45" s="125"/>
      <c r="N45" s="121"/>
      <c r="O45" s="125"/>
      <c r="P45" s="121"/>
      <c r="Q45" s="121"/>
      <c r="R45" s="121"/>
      <c r="S45" s="122"/>
      <c r="T45" s="125"/>
    </row>
    <row r="46" spans="1:20" s="223" customFormat="1" ht="13.5" customHeight="1">
      <c r="A46" s="294"/>
      <c r="B46" s="294"/>
      <c r="C46" s="81" t="s">
        <v>383</v>
      </c>
      <c r="E46" s="387"/>
      <c r="F46" s="387"/>
      <c r="G46" s="387"/>
      <c r="H46" s="280"/>
      <c r="I46" s="388">
        <f>IF('Data Entry Page'!$H$38+'Data Entry Page'!$J$38+'Data Entry Page'!$L$38+'Data Entry Page'!$N$38&gt;0,IF('Data Entry Page'!H38&gt;0,'Data Entry Page'!H38,0),"")</f>
      </c>
      <c r="J46" s="281"/>
      <c r="K46" s="388">
        <f>IF('Data Entry Page'!$H$38+'Data Entry Page'!$J$38+'Data Entry Page'!$L$38+'Data Entry Page'!$N$38&gt;0,IF('Data Entry Page'!J38&gt;0,'Data Entry Page'!J38,0),"")</f>
      </c>
      <c r="L46" s="281"/>
      <c r="M46" s="388">
        <f>IF('Data Entry Page'!$H$38+'Data Entry Page'!$J$38+'Data Entry Page'!$L$38+'Data Entry Page'!$N$38&gt;0,IF('Data Entry Page'!L38&gt;0,'Data Entry Page'!L38,0),"")</f>
      </c>
      <c r="N46" s="281"/>
      <c r="O46" s="388">
        <f>IF('Data Entry Page'!$H$38+'Data Entry Page'!$J$38+'Data Entry Page'!$L$38+'Data Entry Page'!$N$38&gt;0,IF('Data Entry Page'!N38&gt;0,'Data Entry Page'!N38,0),"")</f>
      </c>
      <c r="P46" s="281"/>
      <c r="Q46" s="281"/>
      <c r="R46" s="281"/>
      <c r="S46" s="282"/>
      <c r="T46" s="388">
        <f>IF('Data Entry Page'!$H$38+'Data Entry Page'!$J$38+'Data Entry Page'!$L$38+'Data Entry Page'!$N$38&gt;0,'Data Entry Page'!H38+'Data Entry Page'!J38+'Data Entry Page'!L38+'Data Entry Page'!N38,"")</f>
      </c>
    </row>
    <row r="47" spans="4:20" ht="1.5" customHeight="1">
      <c r="D47" s="78"/>
      <c r="E47" s="78"/>
      <c r="F47" s="78"/>
      <c r="G47" s="78"/>
      <c r="I47" s="121"/>
      <c r="J47" s="121"/>
      <c r="K47" s="121"/>
      <c r="L47" s="121"/>
      <c r="M47" s="121"/>
      <c r="N47" s="121"/>
      <c r="O47" s="121"/>
      <c r="P47" s="121"/>
      <c r="Q47" s="121"/>
      <c r="R47" s="121"/>
      <c r="S47" s="122"/>
      <c r="T47" s="123"/>
    </row>
    <row r="48" spans="1:20" ht="13.5" customHeight="1">
      <c r="A48" s="117" t="s">
        <v>27</v>
      </c>
      <c r="B48" s="117" t="s">
        <v>106</v>
      </c>
      <c r="C48" s="80" t="s">
        <v>109</v>
      </c>
      <c r="I48" s="121"/>
      <c r="J48" s="121"/>
      <c r="K48" s="121"/>
      <c r="L48" s="121"/>
      <c r="M48" s="121"/>
      <c r="N48" s="121"/>
      <c r="O48" s="121"/>
      <c r="P48" s="121"/>
      <c r="Q48" s="121"/>
      <c r="R48" s="121"/>
      <c r="S48" s="122"/>
      <c r="T48" s="123"/>
    </row>
    <row r="49" spans="3:20" ht="13.5" customHeight="1">
      <c r="C49" s="81" t="s">
        <v>169</v>
      </c>
      <c r="E49" s="81"/>
      <c r="F49" s="81"/>
      <c r="G49" s="81"/>
      <c r="I49" s="48">
        <f>IF(OR('Data Entry Page'!H40&lt;&gt;"",'Informational Form A'!$T$46&lt;&gt;""),IF('Data Entry Page'!H40&gt;0,'Data Entry Page'!H40,0),"")</f>
      </c>
      <c r="J49" s="121"/>
      <c r="K49" s="48">
        <f>IF(OR('Data Entry Page'!J40&lt;&gt;"",'Informational Form A'!$T$46&lt;&gt;""),IF('Data Entry Page'!J40&gt;0,'Data Entry Page'!J40,0),"")</f>
      </c>
      <c r="L49" s="121"/>
      <c r="M49" s="48">
        <f>IF(OR('Data Entry Page'!L40&lt;&gt;"",'Informational Form A'!$T$46&lt;&gt;""),IF('Data Entry Page'!L40&gt;0,'Data Entry Page'!L40,0),"")</f>
      </c>
      <c r="N49" s="121"/>
      <c r="O49" s="48">
        <f>IF(OR('Data Entry Page'!N40&lt;&gt;"",'Informational Form A'!$T$46&lt;&gt;""),IF('Data Entry Page'!N40&gt;0,'Data Entry Page'!N40,0),"")</f>
      </c>
      <c r="P49" s="121"/>
      <c r="Q49" s="121"/>
      <c r="R49" s="121"/>
      <c r="S49" s="122"/>
      <c r="T49" s="48">
        <f>IF(OR(I49&lt;&gt;"",K49&lt;&gt;"",M49&lt;&gt;"",O49&lt;&gt;""),+I49+K49+M49+O49,"")</f>
      </c>
    </row>
    <row r="50" spans="4:20" ht="1.5" customHeight="1">
      <c r="D50" s="78"/>
      <c r="E50" s="78"/>
      <c r="F50" s="78"/>
      <c r="G50" s="78"/>
      <c r="I50" s="121"/>
      <c r="J50" s="121"/>
      <c r="K50" s="121"/>
      <c r="L50" s="121"/>
      <c r="M50" s="121"/>
      <c r="N50" s="121"/>
      <c r="O50" s="121"/>
      <c r="P50" s="121"/>
      <c r="Q50" s="121"/>
      <c r="R50" s="121"/>
      <c r="S50" s="122"/>
      <c r="T50" s="123"/>
    </row>
    <row r="51" spans="1:20" ht="13.5" customHeight="1">
      <c r="A51" s="117" t="s">
        <v>28</v>
      </c>
      <c r="B51" s="117" t="s">
        <v>106</v>
      </c>
      <c r="C51" s="71" t="s">
        <v>137</v>
      </c>
      <c r="E51" s="78"/>
      <c r="F51" s="78"/>
      <c r="G51" s="78"/>
      <c r="I51" s="121"/>
      <c r="J51" s="121"/>
      <c r="K51" s="121"/>
      <c r="L51" s="121"/>
      <c r="M51" s="121"/>
      <c r="N51" s="121"/>
      <c r="O51" s="121"/>
      <c r="P51" s="121"/>
      <c r="Q51" s="121"/>
      <c r="R51" s="121"/>
      <c r="S51" s="122"/>
      <c r="T51" s="123"/>
    </row>
    <row r="52" spans="1:20" ht="13.5" customHeight="1">
      <c r="A52" s="117"/>
      <c r="B52" s="117"/>
      <c r="C52" s="71" t="s">
        <v>136</v>
      </c>
      <c r="E52" s="78"/>
      <c r="F52" s="78"/>
      <c r="G52" s="78"/>
      <c r="I52" s="121"/>
      <c r="J52" s="121"/>
      <c r="K52" s="121"/>
      <c r="L52" s="121"/>
      <c r="M52" s="121"/>
      <c r="N52" s="121"/>
      <c r="O52" s="121"/>
      <c r="P52" s="121"/>
      <c r="Q52" s="121"/>
      <c r="R52" s="121"/>
      <c r="S52" s="122"/>
      <c r="T52" s="123"/>
    </row>
    <row r="53" spans="1:20" ht="13.5" customHeight="1">
      <c r="A53" s="117"/>
      <c r="B53" s="117"/>
      <c r="C53" s="81" t="s">
        <v>169</v>
      </c>
      <c r="E53" s="78"/>
      <c r="F53" s="78"/>
      <c r="G53" s="78"/>
      <c r="I53" s="48">
        <f>IF(OR('Data Entry Page'!H42&lt;&gt;"",'Informational Form A'!$T$46&lt;&gt;""),IF('Data Entry Page'!H42&gt;0,'Data Entry Page'!H42,0),"")</f>
      </c>
      <c r="J53" s="121"/>
      <c r="K53" s="48">
        <f>IF(OR('Data Entry Page'!J42&lt;&gt;"",'Informational Form A'!$T$46&lt;&gt;""),IF('Data Entry Page'!J42&gt;0,'Data Entry Page'!J42,0),"")</f>
      </c>
      <c r="L53" s="121"/>
      <c r="M53" s="48">
        <f>IF(OR('Data Entry Page'!L42&lt;&gt;"",'Informational Form A'!$T$46&lt;&gt;""),IF('Data Entry Page'!L42&gt;0,'Data Entry Page'!L42,0),"")</f>
      </c>
      <c r="N53" s="121"/>
      <c r="O53" s="48">
        <f>IF(OR('Data Entry Page'!N42&lt;&gt;"",'Informational Form A'!$T$46&lt;&gt;""),IF('Data Entry Page'!N42&gt;0,'Data Entry Page'!N42,0),"")</f>
      </c>
      <c r="P53" s="121"/>
      <c r="Q53" s="121"/>
      <c r="R53" s="121"/>
      <c r="S53" s="122"/>
      <c r="T53" s="48">
        <f>IF(OR(I53&lt;&gt;"",K53&lt;&gt;"",M53&lt;&gt;"",O53&lt;&gt;""),+I53+K53+M53+O53,"")</f>
      </c>
    </row>
    <row r="54" spans="4:20" ht="1.5" customHeight="1">
      <c r="D54" s="78"/>
      <c r="E54" s="78"/>
      <c r="F54" s="78"/>
      <c r="G54" s="78"/>
      <c r="I54" s="121"/>
      <c r="J54" s="121"/>
      <c r="K54" s="121"/>
      <c r="L54" s="121"/>
      <c r="M54" s="121"/>
      <c r="N54" s="121"/>
      <c r="O54" s="121"/>
      <c r="P54" s="121"/>
      <c r="Q54" s="121"/>
      <c r="R54" s="121"/>
      <c r="S54" s="122"/>
      <c r="T54" s="123"/>
    </row>
    <row r="55" spans="1:20" ht="13.5" customHeight="1">
      <c r="A55" s="117" t="s">
        <v>30</v>
      </c>
      <c r="B55" s="117" t="s">
        <v>106</v>
      </c>
      <c r="C55" s="467" t="s">
        <v>171</v>
      </c>
      <c r="D55" s="441"/>
      <c r="E55" s="441"/>
      <c r="F55" s="441"/>
      <c r="G55" s="441"/>
      <c r="H55" s="441"/>
      <c r="I55" s="121"/>
      <c r="J55" s="121"/>
      <c r="K55" s="121"/>
      <c r="L55" s="121"/>
      <c r="M55" s="121"/>
      <c r="N55" s="121"/>
      <c r="O55" s="121"/>
      <c r="P55" s="121"/>
      <c r="Q55" s="121"/>
      <c r="R55" s="121"/>
      <c r="S55" s="122"/>
      <c r="T55" s="123"/>
    </row>
    <row r="56" spans="1:20" ht="15.75" customHeight="1">
      <c r="A56" s="117"/>
      <c r="B56" s="117"/>
      <c r="C56" s="441"/>
      <c r="D56" s="441"/>
      <c r="E56" s="441"/>
      <c r="F56" s="441"/>
      <c r="G56" s="441"/>
      <c r="H56" s="441"/>
      <c r="I56" s="121"/>
      <c r="J56" s="121"/>
      <c r="K56" s="121"/>
      <c r="L56" s="121"/>
      <c r="M56" s="121"/>
      <c r="N56" s="121"/>
      <c r="O56" s="121"/>
      <c r="P56" s="121"/>
      <c r="Q56" s="121"/>
      <c r="R56" s="121"/>
      <c r="S56" s="122"/>
      <c r="T56" s="123"/>
    </row>
    <row r="57" spans="1:20" ht="13.5" customHeight="1">
      <c r="A57" s="117"/>
      <c r="B57" s="117"/>
      <c r="C57" s="441"/>
      <c r="D57" s="441"/>
      <c r="E57" s="441"/>
      <c r="F57" s="441"/>
      <c r="G57" s="441"/>
      <c r="H57" s="441"/>
      <c r="I57" s="48">
        <f>IF(OR('Data Entry Page'!H44&lt;&gt;"",$T$46&lt;&gt;""),IF('Data Entry Page'!H44&gt;0,'Data Entry Page'!H44,0),"")</f>
      </c>
      <c r="J57" s="121"/>
      <c r="K57" s="48">
        <f>IF(OR('Data Entry Page'!J44&lt;&gt;"",$T$46&lt;&gt;""),IF('Data Entry Page'!J44&gt;0,'Data Entry Page'!J44,0),"")</f>
      </c>
      <c r="L57" s="121"/>
      <c r="M57" s="48">
        <f>IF(OR('Data Entry Page'!L44&lt;&gt;"",$T$46&lt;&gt;""),IF('Data Entry Page'!L44&gt;0,'Data Entry Page'!L44,0),"")</f>
      </c>
      <c r="N57" s="121"/>
      <c r="O57" s="121"/>
      <c r="P57" s="121"/>
      <c r="Q57" s="121"/>
      <c r="R57" s="121"/>
      <c r="S57" s="122"/>
      <c r="T57" s="123"/>
    </row>
    <row r="58" spans="4:20" ht="1.5" customHeight="1">
      <c r="D58" s="78"/>
      <c r="E58" s="78"/>
      <c r="F58" s="78"/>
      <c r="G58" s="78"/>
      <c r="I58" s="121"/>
      <c r="J58" s="121"/>
      <c r="K58" s="121"/>
      <c r="L58" s="121"/>
      <c r="M58" s="121"/>
      <c r="N58" s="121"/>
      <c r="O58" s="121"/>
      <c r="P58" s="121"/>
      <c r="Q58" s="121"/>
      <c r="R58" s="121"/>
      <c r="S58" s="122"/>
      <c r="T58" s="123"/>
    </row>
    <row r="59" spans="1:20" ht="13.5" customHeight="1">
      <c r="A59" s="117" t="s">
        <v>31</v>
      </c>
      <c r="B59" s="117"/>
      <c r="C59" s="80" t="s">
        <v>29</v>
      </c>
      <c r="I59" s="121"/>
      <c r="J59" s="121"/>
      <c r="K59" s="121"/>
      <c r="L59" s="121"/>
      <c r="M59" s="121"/>
      <c r="N59" s="121"/>
      <c r="O59" s="121"/>
      <c r="P59" s="121"/>
      <c r="Q59" s="121"/>
      <c r="R59" s="121"/>
      <c r="S59" s="122"/>
      <c r="T59" s="123"/>
    </row>
    <row r="60" spans="3:20" ht="13.5" customHeight="1">
      <c r="C60" s="82" t="s">
        <v>138</v>
      </c>
      <c r="I60" s="48">
        <f>IF(OR(I46&lt;&gt;"",I49&lt;&gt;"",I53&lt;&gt;"",I57&lt;&gt;""),+I46-I49-I53-I57,"")</f>
      </c>
      <c r="J60" s="121"/>
      <c r="K60" s="48">
        <f>IF(OR(K46&lt;&gt;"",K49&lt;&gt;"",K53&lt;&gt;"",K57&lt;&gt;""),+K46-K49-K53-K57,"")</f>
      </c>
      <c r="L60" s="121"/>
      <c r="M60" s="48">
        <f>IF(OR(M46&lt;&gt;"",M49&lt;&gt;"",M53&lt;&gt;"",M57&lt;&gt;""),+M46-M49-M53-M57,"")</f>
      </c>
      <c r="N60" s="121"/>
      <c r="O60" s="48">
        <f>IF(OR(O46&lt;&gt;"",O49&lt;&gt;"",O53&lt;&gt;"",O57&lt;&gt;""),+O46-O49-O53-O57,"")</f>
      </c>
      <c r="P60" s="121"/>
      <c r="Q60" s="48">
        <f>IF(T46&lt;&gt;"",+I60+K60+M60+O60,"")</f>
      </c>
      <c r="R60" s="121"/>
      <c r="S60" s="122"/>
      <c r="T60" s="48">
        <f>IF(OR(T46&lt;&gt;"",T49&lt;&gt;"",T53&lt;&gt;""),+T46-T49-T53,"")</f>
      </c>
    </row>
    <row r="61" spans="4:20" ht="15">
      <c r="D61" s="78"/>
      <c r="E61" s="78"/>
      <c r="F61" s="78"/>
      <c r="G61" s="78"/>
      <c r="I61" s="121"/>
      <c r="J61" s="121"/>
      <c r="K61" s="121"/>
      <c r="L61" s="121"/>
      <c r="M61" s="121"/>
      <c r="N61" s="121"/>
      <c r="O61" s="121"/>
      <c r="P61" s="121"/>
      <c r="Q61" s="121"/>
      <c r="R61" s="121"/>
      <c r="S61" s="122"/>
      <c r="T61" s="123"/>
    </row>
    <row r="62" spans="4:20" ht="0.75" customHeight="1">
      <c r="D62" s="78"/>
      <c r="E62" s="78"/>
      <c r="F62" s="78"/>
      <c r="G62" s="78"/>
      <c r="I62" s="121"/>
      <c r="J62" s="121"/>
      <c r="K62" s="121"/>
      <c r="L62" s="121"/>
      <c r="M62" s="121"/>
      <c r="N62" s="121"/>
      <c r="O62" s="121"/>
      <c r="P62" s="121"/>
      <c r="Q62" s="121"/>
      <c r="R62" s="121"/>
      <c r="S62" s="122"/>
      <c r="T62" s="123"/>
    </row>
    <row r="63" spans="1:20" ht="15.75" hidden="1">
      <c r="A63" s="126" t="s">
        <v>64</v>
      </c>
      <c r="B63" s="126"/>
      <c r="C63" s="253"/>
      <c r="D63" s="127"/>
      <c r="E63" s="127"/>
      <c r="F63" s="127"/>
      <c r="G63" s="127"/>
      <c r="I63" s="121"/>
      <c r="J63" s="121"/>
      <c r="K63" s="121"/>
      <c r="L63" s="121"/>
      <c r="M63" s="121"/>
      <c r="N63" s="121"/>
      <c r="O63" s="121"/>
      <c r="P63" s="121"/>
      <c r="Q63" s="48">
        <f>IF(Q23&lt;&gt;"",+I23+K23+M23+O23+I27+K27+M27+I30+K30+M30+O30+I34+K34+M34+I49+K49+M49+O49+I53+K53+M53+O53+I57+K57+M57,"")</f>
      </c>
      <c r="R63" s="121"/>
      <c r="S63" s="122"/>
      <c r="T63" s="123"/>
    </row>
    <row r="64" spans="4:20" ht="2.25" customHeight="1">
      <c r="D64" s="78"/>
      <c r="E64" s="78"/>
      <c r="F64" s="78"/>
      <c r="G64" s="78"/>
      <c r="I64" s="121"/>
      <c r="J64" s="121"/>
      <c r="K64" s="121"/>
      <c r="L64" s="121"/>
      <c r="M64" s="121"/>
      <c r="N64" s="121"/>
      <c r="O64" s="121"/>
      <c r="P64" s="121"/>
      <c r="Q64" s="121"/>
      <c r="R64" s="121"/>
      <c r="S64" s="122"/>
      <c r="T64" s="123"/>
    </row>
    <row r="65" spans="4:20" ht="2.25" customHeight="1">
      <c r="D65" s="78"/>
      <c r="E65" s="78"/>
      <c r="F65" s="78"/>
      <c r="G65" s="78"/>
      <c r="I65" s="121"/>
      <c r="J65" s="121"/>
      <c r="K65" s="121"/>
      <c r="L65" s="121"/>
      <c r="M65" s="121"/>
      <c r="N65" s="121"/>
      <c r="O65" s="121"/>
      <c r="P65" s="121"/>
      <c r="Q65" s="121"/>
      <c r="R65" s="121"/>
      <c r="S65" s="122"/>
      <c r="T65" s="123"/>
    </row>
    <row r="66" spans="4:20" ht="4.5" customHeight="1">
      <c r="D66" s="78"/>
      <c r="E66" s="78"/>
      <c r="F66" s="78"/>
      <c r="G66" s="78"/>
      <c r="I66" s="121"/>
      <c r="J66" s="121"/>
      <c r="K66" s="121"/>
      <c r="L66" s="121"/>
      <c r="M66" s="121"/>
      <c r="N66" s="121"/>
      <c r="O66" s="121"/>
      <c r="P66" s="121"/>
      <c r="Q66" s="121"/>
      <c r="R66" s="121"/>
      <c r="S66" s="122"/>
      <c r="T66" s="123"/>
    </row>
    <row r="67" spans="1:20" ht="13.5" customHeight="1">
      <c r="A67" s="117" t="s">
        <v>33</v>
      </c>
      <c r="B67" s="117"/>
      <c r="C67" s="80" t="s">
        <v>111</v>
      </c>
      <c r="S67" s="110"/>
      <c r="T67" s="62"/>
    </row>
    <row r="68" spans="3:20" ht="12.75" customHeight="1">
      <c r="C68" s="465" t="s">
        <v>172</v>
      </c>
      <c r="D68" s="441"/>
      <c r="E68" s="441"/>
      <c r="F68" s="441"/>
      <c r="G68" s="441"/>
      <c r="H68" s="441"/>
      <c r="O68" s="128"/>
      <c r="S68" s="110"/>
      <c r="T68" s="62"/>
    </row>
    <row r="69" spans="3:20" ht="13.5" customHeight="1">
      <c r="C69" s="441"/>
      <c r="D69" s="441"/>
      <c r="E69" s="441"/>
      <c r="F69" s="441"/>
      <c r="G69" s="441"/>
      <c r="H69" s="441"/>
      <c r="I69" s="92">
        <f>IF(OR(I37&lt;&gt;"",I60&lt;&gt;""),IF(I60=0,0,ROUND(+(I37-I60)/I60,6)),"")</f>
      </c>
      <c r="J69" s="128"/>
      <c r="K69" s="92">
        <f>IF(OR(K37&lt;&gt;"",K60&lt;&gt;""),IF(K60=0,0,ROUND(+(K37-K60)/K60,6)),"")</f>
      </c>
      <c r="L69" s="128"/>
      <c r="M69" s="92">
        <f>IF(OR(M37&lt;&gt;"",M60&lt;&gt;""),IF(M60=0,0,ROUND(+(M37-M60)/M60,6)),"")</f>
      </c>
      <c r="N69" s="128"/>
      <c r="O69" s="92">
        <f>IF(OR(O37&lt;&gt;"",O60&lt;&gt;""),IF(O60=0,0,ROUND(+(O37-O60)/O60,6)),"")</f>
      </c>
      <c r="P69" s="128"/>
      <c r="Q69" s="129"/>
      <c r="R69" s="128"/>
      <c r="S69" s="130"/>
      <c r="T69" s="92">
        <f>IF(OR(T37&lt;&gt;"",T60&lt;&gt;""),IF(T60=0,0,ROUND(+(T37-T60)/T60,6)),"")</f>
      </c>
    </row>
    <row r="70" spans="4:20" ht="2.25" customHeight="1">
      <c r="D70" s="78"/>
      <c r="E70" s="78"/>
      <c r="F70" s="78"/>
      <c r="G70" s="78"/>
      <c r="I70" s="121"/>
      <c r="J70" s="121"/>
      <c r="K70" s="121"/>
      <c r="L70" s="121"/>
      <c r="M70" s="121"/>
      <c r="N70" s="121"/>
      <c r="O70" s="121"/>
      <c r="P70" s="121"/>
      <c r="Q70" s="121"/>
      <c r="R70" s="121"/>
      <c r="S70" s="122"/>
      <c r="T70" s="123"/>
    </row>
    <row r="71" spans="1:20" ht="13.5" customHeight="1">
      <c r="A71" s="117" t="s">
        <v>34</v>
      </c>
      <c r="B71" s="117"/>
      <c r="C71" s="80" t="s">
        <v>134</v>
      </c>
      <c r="I71" s="128"/>
      <c r="J71" s="128"/>
      <c r="K71" s="128"/>
      <c r="L71" s="128"/>
      <c r="M71" s="128"/>
      <c r="N71" s="128"/>
      <c r="O71" s="128"/>
      <c r="P71" s="128"/>
      <c r="Q71" s="128"/>
      <c r="R71" s="128"/>
      <c r="S71" s="130"/>
      <c r="T71" s="131"/>
    </row>
    <row r="72" spans="3:20" ht="13.5" customHeight="1">
      <c r="C72" s="81" t="s">
        <v>32</v>
      </c>
      <c r="E72" s="81"/>
      <c r="F72" s="81"/>
      <c r="G72" s="81"/>
      <c r="I72" s="226">
        <f>IF('Data Entry Page'!$Q$6=2014,0.015,"Use PY Calculator")</f>
        <v>0.015</v>
      </c>
      <c r="J72" s="128"/>
      <c r="K72" s="226">
        <f>IF('Data Entry Page'!$Q$6=2014,0.015,"Use PY Calculator")</f>
        <v>0.015</v>
      </c>
      <c r="L72" s="128"/>
      <c r="M72" s="226">
        <f>IF('Data Entry Page'!$Q$6=2014,0.015,"Use PY Calculator")</f>
        <v>0.015</v>
      </c>
      <c r="N72" s="128"/>
      <c r="O72" s="226">
        <f>IF('Data Entry Page'!$Q$6=2014,0.015,"Use PY Calculator")</f>
        <v>0.015</v>
      </c>
      <c r="P72" s="128"/>
      <c r="Q72" s="129"/>
      <c r="R72" s="132"/>
      <c r="S72" s="131"/>
      <c r="T72" s="226">
        <f>IF('Data Entry Page'!$Q$6=2014,0.015,"Use PY Calculator")</f>
        <v>0.015</v>
      </c>
    </row>
    <row r="73" spans="4:20" ht="2.25" customHeight="1">
      <c r="D73" s="78"/>
      <c r="E73" s="78"/>
      <c r="F73" s="78"/>
      <c r="G73" s="78"/>
      <c r="I73" s="121"/>
      <c r="J73" s="121"/>
      <c r="K73" s="121"/>
      <c r="L73" s="121"/>
      <c r="M73" s="121"/>
      <c r="N73" s="121"/>
      <c r="O73" s="121"/>
      <c r="P73" s="121"/>
      <c r="Q73" s="121"/>
      <c r="R73" s="121"/>
      <c r="S73" s="122"/>
      <c r="T73" s="123"/>
    </row>
    <row r="74" spans="1:19" ht="13.5" customHeight="1">
      <c r="A74" s="117" t="s">
        <v>35</v>
      </c>
      <c r="B74" s="117"/>
      <c r="C74" s="80" t="s">
        <v>29</v>
      </c>
      <c r="I74" s="50"/>
      <c r="P74" s="121"/>
      <c r="Q74" s="125"/>
      <c r="R74" s="121"/>
      <c r="S74" s="122"/>
    </row>
    <row r="75" spans="1:20" ht="13.5" customHeight="1">
      <c r="A75" s="117"/>
      <c r="B75" s="117"/>
      <c r="C75" s="82" t="s">
        <v>154</v>
      </c>
      <c r="I75" s="48">
        <f>IF(+I60&lt;&gt;"",I60,"")</f>
      </c>
      <c r="J75" s="121"/>
      <c r="K75" s="48">
        <f>IF(+K60&lt;&gt;"",K60,"")</f>
      </c>
      <c r="L75" s="121"/>
      <c r="M75" s="48">
        <f>IF(+M60&lt;&gt;"",M60,"")</f>
      </c>
      <c r="N75" s="121"/>
      <c r="O75" s="48">
        <f>IF(+O60&lt;&gt;"",O60,"")</f>
      </c>
      <c r="P75" s="121"/>
      <c r="Q75" s="121"/>
      <c r="R75" s="121"/>
      <c r="S75" s="122"/>
      <c r="T75" s="48">
        <f>IF(+T60&lt;&gt;"",T60,"")</f>
      </c>
    </row>
    <row r="76" spans="4:20" ht="2.25" customHeight="1">
      <c r="D76" s="78"/>
      <c r="E76" s="78"/>
      <c r="F76" s="78"/>
      <c r="G76" s="78"/>
      <c r="I76" s="121"/>
      <c r="J76" s="121"/>
      <c r="K76" s="121"/>
      <c r="L76" s="121"/>
      <c r="M76" s="121"/>
      <c r="N76" s="121"/>
      <c r="O76" s="121"/>
      <c r="P76" s="121"/>
      <c r="Q76" s="121"/>
      <c r="R76" s="121"/>
      <c r="S76" s="122"/>
      <c r="T76" s="123"/>
    </row>
    <row r="77" spans="1:20" ht="13.5" customHeight="1">
      <c r="A77" s="117" t="s">
        <v>36</v>
      </c>
      <c r="B77" s="117"/>
      <c r="C77" s="255">
        <f>+C39</f>
        <v>-2013</v>
      </c>
      <c r="D77" s="80" t="s">
        <v>296</v>
      </c>
      <c r="I77" s="121"/>
      <c r="J77" s="121"/>
      <c r="K77" s="121"/>
      <c r="L77" s="121"/>
      <c r="M77" s="121"/>
      <c r="N77" s="121"/>
      <c r="O77" s="121"/>
      <c r="P77" s="121"/>
      <c r="Q77" s="121"/>
      <c r="R77" s="123"/>
      <c r="S77" s="122"/>
      <c r="T77" s="123"/>
    </row>
    <row r="78" spans="1:20" s="223" customFormat="1" ht="13.5" customHeight="1">
      <c r="A78" s="294"/>
      <c r="B78" s="294"/>
      <c r="C78" s="274" t="s">
        <v>344</v>
      </c>
      <c r="H78" s="280"/>
      <c r="I78" s="225">
        <f>IF('Data Entry Page'!$P$16&lt;&gt;"",IF('Data Entry Page'!H16&gt;0,'Data Entry Page'!H16,0),"")</f>
      </c>
      <c r="J78" s="275"/>
      <c r="K78" s="225">
        <f>IF('Data Entry Page'!$P$16&lt;&gt;"",IF('Data Entry Page'!J16&gt;0,'Data Entry Page'!J16,0),"")</f>
      </c>
      <c r="L78" s="275"/>
      <c r="M78" s="225">
        <f>IF('Data Entry Page'!$P$16&lt;&gt;"",IF('Data Entry Page'!L16&gt;0,'Data Entry Page'!L16,0),"")</f>
      </c>
      <c r="N78" s="275"/>
      <c r="O78" s="225">
        <f>IF('Data Entry Page'!$P$16&lt;&gt;"",IF('Data Entry Page'!N16&gt;0,'Data Entry Page'!N16,0),"")</f>
      </c>
      <c r="P78" s="275"/>
      <c r="Q78" s="341"/>
      <c r="R78" s="344"/>
      <c r="S78" s="289"/>
      <c r="T78" s="225">
        <f>IF('Data Entry Page'!P16&lt;&gt;"",'Data Entry Page'!P16,"")</f>
      </c>
    </row>
    <row r="79" spans="4:20" ht="2.25" customHeight="1">
      <c r="D79" s="78"/>
      <c r="E79" s="78"/>
      <c r="F79" s="78"/>
      <c r="G79" s="78"/>
      <c r="I79" s="121"/>
      <c r="J79" s="121"/>
      <c r="K79" s="121"/>
      <c r="L79" s="121"/>
      <c r="M79" s="121"/>
      <c r="N79" s="121"/>
      <c r="O79" s="121"/>
      <c r="P79" s="121"/>
      <c r="Q79" s="121"/>
      <c r="R79" s="121"/>
      <c r="S79" s="122"/>
      <c r="T79" s="123"/>
    </row>
    <row r="80" spans="1:20" ht="13.5" customHeight="1">
      <c r="A80" s="117" t="s">
        <v>37</v>
      </c>
      <c r="B80" s="117"/>
      <c r="C80" s="80" t="s">
        <v>112</v>
      </c>
      <c r="I80" s="121"/>
      <c r="J80" s="121"/>
      <c r="K80" s="121"/>
      <c r="L80" s="121"/>
      <c r="M80" s="121"/>
      <c r="N80" s="121"/>
      <c r="O80" s="121"/>
      <c r="P80" s="121"/>
      <c r="Q80" s="121"/>
      <c r="R80" s="121"/>
      <c r="S80" s="122"/>
      <c r="T80" s="123"/>
    </row>
    <row r="81" spans="3:20" ht="13.5" customHeight="1">
      <c r="C81" s="82" t="s">
        <v>173</v>
      </c>
      <c r="I81" s="48">
        <f>IF(OR(I75&lt;&gt;"",I78&lt;&gt;""),ROUND(+(I75*I78)/100,0),"")</f>
      </c>
      <c r="J81" s="121"/>
      <c r="K81" s="48">
        <f>IF(OR(K75&lt;&gt;"",K78&lt;&gt;""),ROUND(+(K75*K78)/100,0),"")</f>
      </c>
      <c r="L81" s="121"/>
      <c r="M81" s="48">
        <f>IF(OR(M75&lt;&gt;"",M78&lt;&gt;""),ROUND(+(M75*M78)/100,0),"")</f>
      </c>
      <c r="N81" s="121"/>
      <c r="O81" s="48">
        <f>IF(OR(O75&lt;&gt;"",O78&lt;&gt;""),ROUND(+(O75*O78)/100,0),"")</f>
      </c>
      <c r="P81" s="121"/>
      <c r="Q81" s="125"/>
      <c r="R81" s="121"/>
      <c r="S81" s="122"/>
      <c r="T81" s="48">
        <f>IF(OR(T75&lt;&gt;"",T78&lt;&gt;""),ROUND(+(T75*T78)/100,0),"")</f>
      </c>
    </row>
    <row r="82" spans="4:20" ht="2.25" customHeight="1">
      <c r="D82" s="78"/>
      <c r="E82" s="78"/>
      <c r="F82" s="78"/>
      <c r="G82" s="78"/>
      <c r="I82" s="121"/>
      <c r="J82" s="121"/>
      <c r="K82" s="121"/>
      <c r="L82" s="121"/>
      <c r="M82" s="121"/>
      <c r="N82" s="121"/>
      <c r="O82" s="121"/>
      <c r="P82" s="121"/>
      <c r="Q82" s="121"/>
      <c r="R82" s="121"/>
      <c r="S82" s="122"/>
      <c r="T82" s="123"/>
    </row>
    <row r="83" spans="4:20" ht="15" customHeight="1" hidden="1">
      <c r="D83" s="78"/>
      <c r="E83" s="78"/>
      <c r="F83" s="78"/>
      <c r="G83" s="78"/>
      <c r="I83" s="121" t="e">
        <f>+'Data Entry Page'!H38/(+'Data Entry Page'!$H$38+'Data Entry Page'!$J$38+'Data Entry Page'!$L$38)*'Data Entry Page'!#REF!</f>
        <v>#DIV/0!</v>
      </c>
      <c r="J83" s="121"/>
      <c r="K83" s="121" t="e">
        <f>+'Data Entry Page'!J38/(+'Data Entry Page'!$H$38+'Data Entry Page'!$J$38+'Data Entry Page'!$L$38)*'Data Entry Page'!#REF!</f>
        <v>#DIV/0!</v>
      </c>
      <c r="L83" s="121"/>
      <c r="M83" s="121" t="e">
        <f>+'Data Entry Page'!L38/(+'Data Entry Page'!$H$38+'Data Entry Page'!$J$38+'Data Entry Page'!$L$38)*'Data Entry Page'!#REF!</f>
        <v>#DIV/0!</v>
      </c>
      <c r="N83" s="121"/>
      <c r="O83" s="121"/>
      <c r="P83" s="121"/>
      <c r="Q83" s="121"/>
      <c r="R83" s="121"/>
      <c r="S83" s="122"/>
      <c r="T83" s="123" t="e">
        <f>+ROUND(I83,0)+ROUND(K83,0)+ROUND(M83,0)</f>
        <v>#DIV/0!</v>
      </c>
    </row>
    <row r="84" spans="1:20" ht="15" customHeight="1">
      <c r="A84" s="91" t="s">
        <v>38</v>
      </c>
      <c r="C84" s="80" t="s">
        <v>113</v>
      </c>
      <c r="S84" s="110"/>
      <c r="T84" s="62"/>
    </row>
    <row r="85" spans="1:20" ht="13.5" customHeight="1">
      <c r="A85" s="117"/>
      <c r="B85" s="117"/>
      <c r="C85" s="82" t="s">
        <v>155</v>
      </c>
      <c r="S85" s="110"/>
      <c r="T85" s="62"/>
    </row>
    <row r="86" spans="1:20" ht="13.5" customHeight="1">
      <c r="A86" s="117"/>
      <c r="B86" s="117"/>
      <c r="C86" s="82" t="s">
        <v>156</v>
      </c>
      <c r="S86" s="110"/>
      <c r="T86" s="62"/>
    </row>
    <row r="87" spans="1:20" ht="13.5" customHeight="1">
      <c r="A87" s="117"/>
      <c r="B87" s="117"/>
      <c r="C87" s="82" t="s">
        <v>157</v>
      </c>
      <c r="I87" s="92">
        <f>IF(I69&lt;&gt;"",IF(I69&lt;0,0,IF(AND(I69&gt;0.05,I72&gt;0.05),0.05,IF(I69&lt;I72,I69,I72))),"")</f>
      </c>
      <c r="J87" s="128"/>
      <c r="K87" s="92">
        <f>IF(K69&lt;&gt;"",IF(K69&lt;0,0,IF(AND(K69&gt;0.05,K72&gt;0.05),0.05,IF(K69&lt;K72,K69,K72))),"")</f>
      </c>
      <c r="L87" s="128"/>
      <c r="M87" s="92">
        <f>IF(M69&lt;&gt;"",IF(M69&lt;0,0,IF(AND(M69&gt;0.05,M72&gt;0.05),0.05,IF(M69&lt;M72,M69,M72))),"")</f>
      </c>
      <c r="N87" s="128"/>
      <c r="O87" s="92">
        <f>IF(O69&lt;&gt;"",IF(O69&lt;0,0,IF(AND(O69&gt;0.05,O72&gt;0.05),0.05,IF(O69&lt;O72,O69,O72))),"")</f>
      </c>
      <c r="P87" s="128"/>
      <c r="Q87" s="129"/>
      <c r="R87" s="128"/>
      <c r="S87" s="130"/>
      <c r="T87" s="92">
        <f>IF(T69&lt;&gt;"",IF(T69&lt;0,0,IF(AND(T69&gt;0.05,T72&gt;0.05),0.05,IF(T69&lt;T72,T69,T72))),"")</f>
      </c>
    </row>
    <row r="88" spans="4:20" ht="2.25" customHeight="1">
      <c r="D88" s="78"/>
      <c r="E88" s="78"/>
      <c r="F88" s="78"/>
      <c r="G88" s="78"/>
      <c r="I88" s="121"/>
      <c r="J88" s="121"/>
      <c r="K88" s="121"/>
      <c r="L88" s="121"/>
      <c r="M88" s="121"/>
      <c r="N88" s="121"/>
      <c r="O88" s="121"/>
      <c r="P88" s="121"/>
      <c r="Q88" s="121"/>
      <c r="R88" s="121"/>
      <c r="S88" s="122"/>
      <c r="T88" s="123"/>
    </row>
    <row r="89" spans="1:20" ht="13.5" customHeight="1">
      <c r="A89" s="117" t="s">
        <v>39</v>
      </c>
      <c r="B89" s="117"/>
      <c r="C89" s="80" t="s">
        <v>174</v>
      </c>
      <c r="I89" s="48">
        <f>IF(OR(I81&lt;&gt;"",I87&lt;&gt;""),ROUND(+I81*I87,0),"")</f>
      </c>
      <c r="J89" s="121"/>
      <c r="K89" s="48">
        <f>IF(OR(K81&lt;&gt;"",K87&lt;&gt;""),ROUND(+K81*K87,0),"")</f>
      </c>
      <c r="L89" s="121"/>
      <c r="M89" s="48">
        <f>IF(OR(M81&lt;&gt;"",M87&lt;&gt;""),ROUND(+M81*M87,0),"")</f>
      </c>
      <c r="N89" s="121"/>
      <c r="O89" s="48">
        <f>IF(OR(O81&lt;&gt;"",O87&lt;&gt;""),ROUND(+O81*O87,0),"")</f>
      </c>
      <c r="P89" s="121"/>
      <c r="Q89" s="125"/>
      <c r="R89" s="121"/>
      <c r="S89" s="122"/>
      <c r="T89" s="48">
        <f>IF(OR(T81&lt;&gt;"",T87&lt;&gt;""),ROUND(+T81*T87,0),"")</f>
      </c>
    </row>
    <row r="90" spans="4:20" ht="2.25" customHeight="1">
      <c r="D90" s="78"/>
      <c r="E90" s="78"/>
      <c r="F90" s="78"/>
      <c r="G90" s="78"/>
      <c r="I90" s="121"/>
      <c r="J90" s="121"/>
      <c r="K90" s="121"/>
      <c r="L90" s="121"/>
      <c r="M90" s="121"/>
      <c r="N90" s="121"/>
      <c r="O90" s="121"/>
      <c r="P90" s="121"/>
      <c r="Q90" s="121"/>
      <c r="R90" s="121"/>
      <c r="S90" s="122"/>
      <c r="T90" s="123"/>
    </row>
    <row r="91" spans="1:20" ht="14.25" customHeight="1">
      <c r="A91" s="117" t="s">
        <v>40</v>
      </c>
      <c r="B91" s="117"/>
      <c r="C91" s="80" t="s">
        <v>114</v>
      </c>
      <c r="I91" s="121"/>
      <c r="J91" s="121"/>
      <c r="K91" s="121"/>
      <c r="L91" s="121"/>
      <c r="M91" s="121"/>
      <c r="N91" s="121"/>
      <c r="O91" s="121"/>
      <c r="P91" s="121"/>
      <c r="Q91" s="121"/>
      <c r="R91" s="121"/>
      <c r="S91" s="122"/>
      <c r="T91" s="123"/>
    </row>
    <row r="92" spans="1:20" ht="13.5" customHeight="1">
      <c r="A92" s="117"/>
      <c r="B92" s="117"/>
      <c r="C92" s="82" t="s">
        <v>139</v>
      </c>
      <c r="I92" s="48">
        <f>IF(OR(I81&lt;&gt;"",I89&lt;&gt;""),+I81+I89,"")</f>
      </c>
      <c r="J92" s="121"/>
      <c r="K92" s="48">
        <f>IF(OR(K81&lt;&gt;"",K89&lt;&gt;""),+K81+K89,"")</f>
      </c>
      <c r="L92" s="121"/>
      <c r="M92" s="48">
        <f>IF(OR(M81&lt;&gt;"",M89&lt;&gt;""),+M81+M89,"")</f>
      </c>
      <c r="N92" s="121"/>
      <c r="O92" s="48">
        <f>IF(OR(O81&lt;&gt;"",O89&lt;&gt;""),+O81+O89,"")</f>
      </c>
      <c r="P92" s="121"/>
      <c r="Q92" s="125"/>
      <c r="R92" s="121"/>
      <c r="S92" s="122"/>
      <c r="T92" s="48">
        <f>IF(OR(T81&lt;&gt;"",T89&lt;&gt;""),+T81+T89,"")</f>
      </c>
    </row>
    <row r="93" spans="4:20" ht="15.75" customHeight="1" hidden="1">
      <c r="D93" s="82"/>
      <c r="I93" s="121" t="e">
        <f>+'Data Entry Page'!H29/(+'Data Entry Page'!$H$29+'Data Entry Page'!$J$29+'Data Entry Page'!$L$29)*'Informational Form A'!#REF!</f>
        <v>#DIV/0!</v>
      </c>
      <c r="J93" s="121"/>
      <c r="K93" s="121" t="e">
        <f>+'Data Entry Page'!J29/(+'Data Entry Page'!$H$29+'Data Entry Page'!$J$29+'Data Entry Page'!$L$29)*'Informational Form A'!#REF!</f>
        <v>#DIV/0!</v>
      </c>
      <c r="L93" s="121"/>
      <c r="M93" s="121" t="e">
        <f>+'Data Entry Page'!L29/(+'Data Entry Page'!$H$29+'Data Entry Page'!$J$29+'Data Entry Page'!$L$29)*'Informational Form A'!#REF!</f>
        <v>#DIV/0!</v>
      </c>
      <c r="N93" s="121"/>
      <c r="O93" s="121"/>
      <c r="P93" s="121"/>
      <c r="Q93" s="121"/>
      <c r="R93" s="121"/>
      <c r="S93" s="122"/>
      <c r="T93" s="123" t="e">
        <f>+ROUND(I93,0)+ROUND(K93,0)+ROUND(M93,0)</f>
        <v>#DIV/0!</v>
      </c>
    </row>
    <row r="94" spans="4:20" ht="2.25" customHeight="1">
      <c r="D94" s="78"/>
      <c r="E94" s="78"/>
      <c r="F94" s="78"/>
      <c r="G94" s="78"/>
      <c r="I94" s="121"/>
      <c r="J94" s="121"/>
      <c r="K94" s="121"/>
      <c r="L94" s="121"/>
      <c r="M94" s="121"/>
      <c r="N94" s="121"/>
      <c r="O94" s="121"/>
      <c r="P94" s="121"/>
      <c r="Q94" s="121"/>
      <c r="R94" s="121"/>
      <c r="S94" s="122"/>
      <c r="T94" s="123"/>
    </row>
    <row r="95" spans="1:19" ht="13.5" customHeight="1">
      <c r="A95" s="117" t="s">
        <v>41</v>
      </c>
      <c r="B95" s="117"/>
      <c r="C95" s="80" t="s">
        <v>24</v>
      </c>
      <c r="I95" s="50"/>
      <c r="R95" s="121"/>
      <c r="S95" s="122"/>
    </row>
    <row r="96" spans="1:20" ht="13.5" customHeight="1">
      <c r="A96" s="117"/>
      <c r="B96" s="117"/>
      <c r="C96" s="82" t="s">
        <v>158</v>
      </c>
      <c r="I96" s="48">
        <f>IF(+I37&lt;&gt;"",+I37,"")</f>
      </c>
      <c r="J96" s="121"/>
      <c r="K96" s="48">
        <f>IF(+K37&lt;&gt;"",+K37,"")</f>
      </c>
      <c r="L96" s="121"/>
      <c r="M96" s="48">
        <f>IF(+M37&lt;&gt;"",+M37,"")</f>
      </c>
      <c r="N96" s="121"/>
      <c r="O96" s="48">
        <f>IF(+O37&lt;&gt;"",+O37,"")</f>
      </c>
      <c r="P96" s="121"/>
      <c r="Q96" s="125"/>
      <c r="R96" s="121"/>
      <c r="S96" s="122"/>
      <c r="T96" s="48">
        <f>IF(+T37&lt;&gt;"",+T37,"")</f>
      </c>
    </row>
    <row r="97" spans="4:20" ht="2.25" customHeight="1">
      <c r="D97" s="78"/>
      <c r="E97" s="78"/>
      <c r="F97" s="78"/>
      <c r="G97" s="78"/>
      <c r="I97" s="121"/>
      <c r="J97" s="121"/>
      <c r="K97" s="121"/>
      <c r="L97" s="121"/>
      <c r="M97" s="121"/>
      <c r="N97" s="121"/>
      <c r="O97" s="121"/>
      <c r="P97" s="121"/>
      <c r="Q97" s="121"/>
      <c r="R97" s="121"/>
      <c r="S97" s="122"/>
      <c r="T97" s="123"/>
    </row>
    <row r="98" spans="1:20" ht="13.5" customHeight="1">
      <c r="A98" s="117" t="s">
        <v>43</v>
      </c>
      <c r="B98" s="117"/>
      <c r="C98" s="137" t="s">
        <v>117</v>
      </c>
      <c r="E98" s="72"/>
      <c r="F98" s="72"/>
      <c r="G98" s="72"/>
      <c r="S98" s="110"/>
      <c r="T98" s="62"/>
    </row>
    <row r="99" spans="1:20" ht="13.5" customHeight="1">
      <c r="A99" s="117"/>
      <c r="B99" s="117"/>
      <c r="C99" s="77" t="s">
        <v>175</v>
      </c>
      <c r="E99" s="72"/>
      <c r="F99" s="72"/>
      <c r="G99" s="72"/>
      <c r="I99" s="133">
        <f>IF(OR(I96&lt;&gt;"",I92&lt;&gt;""),IF(I96=0,0,ROUND(+I92/I96*100,4)),"")</f>
      </c>
      <c r="J99" s="74"/>
      <c r="K99" s="133">
        <f>IF(OR(K96&lt;&gt;"",K92&lt;&gt;""),IF(K96=0,0,ROUND(+K92/K96*100,4)),"")</f>
      </c>
      <c r="L99" s="74"/>
      <c r="M99" s="133">
        <f>IF(OR(M96&lt;&gt;"",M92&lt;&gt;""),IF(M96=0,0,ROUND(+M92/M96*100,4)),"")</f>
      </c>
      <c r="N99" s="74"/>
      <c r="O99" s="133">
        <f>IF(OR(O96&lt;&gt;"",O92&lt;&gt;""),IF(O96=0,0,ROUND(+O92/O96*100,4)),"")</f>
      </c>
      <c r="P99" s="74"/>
      <c r="Q99" s="134"/>
      <c r="R99" s="74"/>
      <c r="S99" s="138"/>
      <c r="T99" s="133">
        <f>IF(OR(T96&lt;&gt;"",T92&lt;&gt;""),IF(T96=0,0,ROUND(+T92/T96*100,4)),"")</f>
      </c>
    </row>
    <row r="100" spans="4:20" ht="2.25" customHeight="1">
      <c r="D100" s="78"/>
      <c r="E100" s="78"/>
      <c r="F100" s="78"/>
      <c r="G100" s="78"/>
      <c r="I100" s="121"/>
      <c r="J100" s="121"/>
      <c r="K100" s="121"/>
      <c r="L100" s="121"/>
      <c r="M100" s="121"/>
      <c r="N100" s="121"/>
      <c r="O100" s="121"/>
      <c r="P100" s="121"/>
      <c r="Q100" s="121"/>
      <c r="R100" s="121"/>
      <c r="S100" s="122"/>
      <c r="T100" s="123"/>
    </row>
    <row r="101" spans="1:20" ht="13.5" customHeight="1">
      <c r="A101" s="91" t="s">
        <v>45</v>
      </c>
      <c r="C101" s="71" t="s">
        <v>129</v>
      </c>
      <c r="E101" s="78"/>
      <c r="F101" s="78"/>
      <c r="G101" s="78"/>
      <c r="I101" s="121"/>
      <c r="J101" s="121"/>
      <c r="K101" s="121"/>
      <c r="L101" s="121"/>
      <c r="M101" s="121"/>
      <c r="N101" s="121"/>
      <c r="O101" s="121"/>
      <c r="P101" s="121"/>
      <c r="Q101" s="121"/>
      <c r="R101" s="121"/>
      <c r="S101" s="122"/>
      <c r="T101" s="123"/>
    </row>
    <row r="102" spans="3:20" ht="13.5" customHeight="1">
      <c r="C102" s="78" t="s">
        <v>140</v>
      </c>
      <c r="E102" s="78"/>
      <c r="F102" s="78"/>
      <c r="G102" s="78"/>
      <c r="I102" s="121"/>
      <c r="J102" s="121"/>
      <c r="K102" s="121"/>
      <c r="L102" s="121"/>
      <c r="M102" s="121"/>
      <c r="N102" s="121"/>
      <c r="O102" s="133">
        <f>IF(OR(O99&lt;&gt;"",O78&lt;&gt;""),IF(O99&lt;O78,O99,O78),"")</f>
      </c>
      <c r="P102" s="121"/>
      <c r="Q102" s="121"/>
      <c r="R102" s="121"/>
      <c r="S102" s="122"/>
      <c r="T102" s="123"/>
    </row>
    <row r="103" spans="4:20" ht="2.25" customHeight="1">
      <c r="D103" s="78"/>
      <c r="E103" s="78"/>
      <c r="F103" s="78"/>
      <c r="G103" s="78"/>
      <c r="I103" s="121"/>
      <c r="J103" s="121"/>
      <c r="K103" s="121"/>
      <c r="L103" s="121"/>
      <c r="M103" s="121"/>
      <c r="N103" s="121"/>
      <c r="O103" s="121"/>
      <c r="P103" s="121"/>
      <c r="Q103" s="121"/>
      <c r="R103" s="121"/>
      <c r="S103" s="122"/>
      <c r="T103" s="123"/>
    </row>
    <row r="104" spans="1:20" s="223" customFormat="1" ht="13.5" customHeight="1">
      <c r="A104" s="277" t="s">
        <v>46</v>
      </c>
      <c r="B104" s="277"/>
      <c r="C104" s="278" t="s">
        <v>103</v>
      </c>
      <c r="E104" s="279"/>
      <c r="F104" s="279"/>
      <c r="G104" s="279"/>
      <c r="H104" s="280"/>
      <c r="I104" s="281"/>
      <c r="J104" s="281"/>
      <c r="K104" s="281"/>
      <c r="L104" s="281"/>
      <c r="M104" s="281"/>
      <c r="N104" s="281"/>
      <c r="O104" s="281"/>
      <c r="P104" s="281"/>
      <c r="Q104" s="281"/>
      <c r="R104" s="281"/>
      <c r="S104" s="282"/>
      <c r="T104" s="283"/>
    </row>
    <row r="105" spans="1:19" ht="13.5" customHeight="1">
      <c r="A105" s="82"/>
      <c r="B105" s="50"/>
      <c r="C105" s="147" t="s">
        <v>392</v>
      </c>
      <c r="D105" s="268"/>
      <c r="E105" s="268"/>
      <c r="F105" s="268"/>
      <c r="G105" s="268"/>
      <c r="H105" s="268"/>
      <c r="I105" s="268"/>
      <c r="J105" s="268"/>
      <c r="R105" s="121"/>
      <c r="S105" s="282"/>
    </row>
    <row r="106" spans="1:20" s="223" customFormat="1" ht="13.5" customHeight="1">
      <c r="A106" s="277"/>
      <c r="B106" s="277"/>
      <c r="C106" s="325" t="s">
        <v>393</v>
      </c>
      <c r="E106" s="274"/>
      <c r="F106" s="284"/>
      <c r="G106" s="285"/>
      <c r="H106" s="285" t="s">
        <v>19</v>
      </c>
      <c r="I106" s="225">
        <f>IF('Data Entry Page'!$P$22&lt;&gt;"",IF('Data Entry Page'!H22&gt;0,'Data Entry Page'!H22,0),"")</f>
      </c>
      <c r="J106" s="286"/>
      <c r="K106" s="225">
        <f>IF('Data Entry Page'!$P$22&lt;&gt;"",IF('Data Entry Page'!J22&gt;0,'Data Entry Page'!J22,0),"")</f>
      </c>
      <c r="L106" s="286"/>
      <c r="M106" s="225">
        <f>IF('Data Entry Page'!$P$22&lt;&gt;"",IF('Data Entry Page'!L22&gt;0,'Data Entry Page'!L22,0),"")</f>
      </c>
      <c r="N106" s="286"/>
      <c r="O106" s="225">
        <f>IF('Data Entry Page'!$P$22&lt;&gt;"",IF('Data Entry Page'!N22&gt;0,'Data Entry Page'!N22,0),"")</f>
      </c>
      <c r="P106" s="281"/>
      <c r="Q106" s="281"/>
      <c r="R106" s="281"/>
      <c r="S106" s="282"/>
      <c r="T106" s="225">
        <f>IF('Data Entry Page'!P22&lt;&gt;"",'Data Entry Page'!P22,"")</f>
      </c>
    </row>
    <row r="107" spans="4:20" ht="2.25" customHeight="1">
      <c r="D107" s="78"/>
      <c r="E107" s="78"/>
      <c r="F107" s="78"/>
      <c r="G107" s="78"/>
      <c r="I107" s="121"/>
      <c r="J107" s="121"/>
      <c r="K107" s="121"/>
      <c r="L107" s="121"/>
      <c r="M107" s="121"/>
      <c r="N107" s="121"/>
      <c r="O107" s="121"/>
      <c r="P107" s="121"/>
      <c r="Q107" s="121"/>
      <c r="R107" s="121"/>
      <c r="S107" s="122"/>
      <c r="T107" s="123"/>
    </row>
    <row r="108" spans="1:20" ht="13.5" customHeight="1">
      <c r="A108" s="117" t="s">
        <v>47</v>
      </c>
      <c r="B108" s="117"/>
      <c r="C108" s="80" t="s">
        <v>42</v>
      </c>
      <c r="I108" s="74"/>
      <c r="J108" s="74"/>
      <c r="K108" s="74"/>
      <c r="L108" s="74"/>
      <c r="M108" s="74"/>
      <c r="N108" s="74"/>
      <c r="O108" s="74"/>
      <c r="P108" s="74"/>
      <c r="Q108" s="74"/>
      <c r="R108" s="74"/>
      <c r="S108" s="138"/>
      <c r="T108" s="136"/>
    </row>
    <row r="109" spans="3:20" ht="13.5" customHeight="1">
      <c r="C109" s="81" t="s">
        <v>162</v>
      </c>
      <c r="E109" s="81"/>
      <c r="F109" s="81"/>
      <c r="G109" s="81"/>
      <c r="I109" s="133">
        <f>IF(OR(I99&lt;&gt;"",I106&lt;&gt;""),IF(I99&lt;I106,'Informational Form A'!I99,I106),"")</f>
      </c>
      <c r="J109" s="74"/>
      <c r="K109" s="133">
        <f>IF(OR(K99&lt;&gt;"",K106&lt;&gt;""),IF(K99&lt;K106,'Informational Form A'!K99,K106),"")</f>
      </c>
      <c r="L109" s="74"/>
      <c r="M109" s="133">
        <f>IF(OR(M99&lt;&gt;"",M106&lt;&gt;""),IF(M99&lt;M106,'Informational Form A'!M99,M106),"")</f>
      </c>
      <c r="N109" s="74"/>
      <c r="O109" s="133">
        <f>IF(OR(O102&lt;&gt;"",O106&lt;&gt;""),IF(O102&lt;O106,'Informational Form A'!O102,O106),"")</f>
      </c>
      <c r="P109" s="74"/>
      <c r="Q109" s="134"/>
      <c r="R109" s="74"/>
      <c r="S109" s="138"/>
      <c r="T109" s="133">
        <f>IF(OR(T99&lt;&gt;"",T106&lt;&gt;""),IF(T99&lt;T106,'Informational Form A'!T99,T106),"")</f>
      </c>
    </row>
    <row r="110" spans="1:20" s="223" customFormat="1" ht="15">
      <c r="A110" s="277"/>
      <c r="B110" s="277"/>
      <c r="C110" s="326" t="s">
        <v>345</v>
      </c>
      <c r="D110" s="279"/>
      <c r="E110" s="279"/>
      <c r="F110" s="279"/>
      <c r="G110" s="279"/>
      <c r="H110" s="280"/>
      <c r="I110" s="281"/>
      <c r="J110" s="281"/>
      <c r="K110" s="281"/>
      <c r="L110" s="281"/>
      <c r="M110" s="281"/>
      <c r="N110" s="281"/>
      <c r="O110" s="281"/>
      <c r="P110" s="281"/>
      <c r="Q110" s="281"/>
      <c r="R110" s="281"/>
      <c r="S110" s="282"/>
      <c r="T110" s="283"/>
    </row>
    <row r="111" spans="4:20" ht="15">
      <c r="D111" s="78"/>
      <c r="E111" s="78"/>
      <c r="F111" s="78"/>
      <c r="G111" s="78"/>
      <c r="I111" s="121"/>
      <c r="J111" s="121"/>
      <c r="K111" s="121"/>
      <c r="L111" s="121"/>
      <c r="M111" s="121"/>
      <c r="N111" s="121"/>
      <c r="O111" s="121"/>
      <c r="P111" s="121"/>
      <c r="Q111" s="121"/>
      <c r="R111" s="121"/>
      <c r="S111" s="122"/>
      <c r="T111" s="123"/>
    </row>
    <row r="112" spans="4:20" ht="4.5" customHeight="1">
      <c r="D112" s="78"/>
      <c r="E112" s="78"/>
      <c r="F112" s="78"/>
      <c r="G112" s="78"/>
      <c r="I112" s="121"/>
      <c r="J112" s="121"/>
      <c r="K112" s="121"/>
      <c r="L112" s="121"/>
      <c r="M112" s="121"/>
      <c r="N112" s="121"/>
      <c r="O112" s="121"/>
      <c r="P112" s="121"/>
      <c r="Q112" s="121"/>
      <c r="R112" s="121"/>
      <c r="S112" s="122"/>
      <c r="T112" s="123"/>
    </row>
    <row r="113" spans="4:20" ht="4.5" customHeight="1">
      <c r="D113" s="78"/>
      <c r="E113" s="78"/>
      <c r="F113" s="78"/>
      <c r="G113" s="78"/>
      <c r="I113" s="121"/>
      <c r="J113" s="121"/>
      <c r="K113" s="121"/>
      <c r="L113" s="121"/>
      <c r="M113" s="121"/>
      <c r="N113" s="121"/>
      <c r="O113" s="121"/>
      <c r="P113" s="121"/>
      <c r="Q113" s="121"/>
      <c r="R113" s="121"/>
      <c r="S113" s="122"/>
      <c r="T113" s="123"/>
    </row>
    <row r="114" spans="3:20" ht="13.5" customHeight="1">
      <c r="C114" s="88" t="s">
        <v>101</v>
      </c>
      <c r="S114" s="110"/>
      <c r="T114" s="62"/>
    </row>
    <row r="115" spans="1:20" ht="13.5" customHeight="1">
      <c r="A115" s="117" t="s">
        <v>49</v>
      </c>
      <c r="B115" s="117"/>
      <c r="C115" s="82" t="s">
        <v>176</v>
      </c>
      <c r="I115" s="48">
        <f>IF(OR(I23&lt;&gt;"",I109&lt;&gt;""),ROUND(+I23*I109/100,0),"")</f>
      </c>
      <c r="J115" s="121"/>
      <c r="K115" s="48">
        <f>IF(OR(K23&lt;&gt;"",K109&lt;&gt;""),ROUND(+K23*K109/100,0),"")</f>
      </c>
      <c r="L115" s="121"/>
      <c r="M115" s="48">
        <f>IF(OR(M23&lt;&gt;"",M109&lt;&gt;""),ROUND(+M23*M109/100,0),"")</f>
      </c>
      <c r="N115" s="121"/>
      <c r="O115" s="48">
        <f>IF(OR(O23&lt;&gt;"",O109&lt;&gt;""),ROUND(+O23*O109/100,0),"")</f>
      </c>
      <c r="P115" s="121"/>
      <c r="Q115" s="48">
        <f>IF(OR(I115&lt;&gt;"",K115&lt;&gt;"",M115&lt;&gt;"",O115&lt;&gt;""),+I115+K115+M115+O115,"")</f>
      </c>
      <c r="R115" s="121"/>
      <c r="S115" s="122"/>
      <c r="T115" s="48">
        <f>IF(OR(T23&lt;&gt;"",T109&lt;&gt;""),ROUND(+T23*T109/100,0),"")</f>
      </c>
    </row>
    <row r="116" spans="3:20" ht="4.5" customHeight="1">
      <c r="C116" s="78"/>
      <c r="E116" s="78"/>
      <c r="F116" s="78"/>
      <c r="G116" s="78"/>
      <c r="I116" s="121"/>
      <c r="J116" s="121"/>
      <c r="K116" s="121"/>
      <c r="L116" s="121"/>
      <c r="M116" s="121"/>
      <c r="N116" s="121"/>
      <c r="O116" s="121"/>
      <c r="P116" s="121"/>
      <c r="Q116" s="121"/>
      <c r="R116" s="121"/>
      <c r="S116" s="122"/>
      <c r="T116" s="123"/>
    </row>
    <row r="117" spans="1:20" ht="13.5" customHeight="1">
      <c r="A117" s="117" t="s">
        <v>50</v>
      </c>
      <c r="B117" s="117"/>
      <c r="C117" s="82" t="s">
        <v>102</v>
      </c>
      <c r="I117" s="121"/>
      <c r="J117" s="121"/>
      <c r="K117" s="121"/>
      <c r="L117" s="121"/>
      <c r="M117" s="121"/>
      <c r="N117" s="121"/>
      <c r="O117" s="121"/>
      <c r="P117" s="121"/>
      <c r="Q117" s="48">
        <f>IF(+Q23&lt;&gt;"",+Q23,"")</f>
      </c>
      <c r="R117" s="121"/>
      <c r="S117" s="122"/>
      <c r="T117" s="123"/>
    </row>
    <row r="118" spans="3:20" ht="4.5" customHeight="1">
      <c r="C118" s="78"/>
      <c r="E118" s="78"/>
      <c r="F118" s="78"/>
      <c r="G118" s="78"/>
      <c r="I118" s="121"/>
      <c r="J118" s="121"/>
      <c r="K118" s="121"/>
      <c r="L118" s="121"/>
      <c r="M118" s="121"/>
      <c r="N118" s="121"/>
      <c r="O118" s="121"/>
      <c r="P118" s="121"/>
      <c r="Q118" s="121"/>
      <c r="R118" s="121"/>
      <c r="S118" s="122"/>
      <c r="T118" s="123"/>
    </row>
    <row r="119" spans="1:20" ht="13.5" customHeight="1">
      <c r="A119" s="117" t="s">
        <v>51</v>
      </c>
      <c r="B119" s="117"/>
      <c r="C119" s="82" t="s">
        <v>177</v>
      </c>
      <c r="Q119" s="133">
        <f>IF(OR(Q117&lt;&gt;"",Q115&lt;&gt;""),IF(Q117=0,0,ROUND(+Q115/Q117*100,4)),"")</f>
      </c>
      <c r="S119" s="110"/>
      <c r="T119" s="62"/>
    </row>
    <row r="120" spans="3:20" ht="4.5" customHeight="1">
      <c r="C120" s="78"/>
      <c r="E120" s="78"/>
      <c r="F120" s="78"/>
      <c r="G120" s="78"/>
      <c r="I120" s="121"/>
      <c r="J120" s="121"/>
      <c r="K120" s="121"/>
      <c r="L120" s="121"/>
      <c r="M120" s="121"/>
      <c r="N120" s="121"/>
      <c r="O120" s="121"/>
      <c r="P120" s="121"/>
      <c r="Q120" s="121"/>
      <c r="R120" s="121"/>
      <c r="S120" s="122"/>
      <c r="T120" s="123"/>
    </row>
    <row r="121" spans="1:20" ht="13.5" customHeight="1">
      <c r="A121" s="117" t="s">
        <v>52</v>
      </c>
      <c r="B121" s="117"/>
      <c r="C121" s="82" t="s">
        <v>178</v>
      </c>
      <c r="S121" s="110"/>
      <c r="T121" s="62"/>
    </row>
    <row r="122" spans="1:20" ht="13.5" customHeight="1">
      <c r="A122" s="117"/>
      <c r="B122" s="117"/>
      <c r="C122" s="82" t="s">
        <v>141</v>
      </c>
      <c r="Q122" s="48">
        <f>IF(OR(Q115&lt;&gt;"",T115&lt;&gt;""),+Q115-T115,"")</f>
      </c>
      <c r="S122" s="110"/>
      <c r="T122" s="62"/>
    </row>
    <row r="123" spans="3:20" ht="4.5" customHeight="1">
      <c r="C123" s="78"/>
      <c r="E123" s="78"/>
      <c r="F123" s="78"/>
      <c r="G123" s="78"/>
      <c r="I123" s="121"/>
      <c r="J123" s="121"/>
      <c r="K123" s="121"/>
      <c r="L123" s="121"/>
      <c r="M123" s="121"/>
      <c r="N123" s="121"/>
      <c r="O123" s="121"/>
      <c r="P123" s="121"/>
      <c r="Q123" s="121"/>
      <c r="R123" s="121"/>
      <c r="S123" s="122"/>
      <c r="T123" s="123"/>
    </row>
    <row r="124" spans="1:20" ht="13.5" customHeight="1">
      <c r="A124" s="117" t="s">
        <v>53</v>
      </c>
      <c r="B124" s="117"/>
      <c r="C124" s="82" t="s">
        <v>133</v>
      </c>
      <c r="I124" s="50"/>
      <c r="S124" s="110"/>
      <c r="T124" s="62"/>
    </row>
    <row r="125" spans="1:20" ht="13.5" customHeight="1">
      <c r="A125" s="139"/>
      <c r="B125" s="139"/>
      <c r="C125" s="140" t="s">
        <v>142</v>
      </c>
      <c r="E125" s="141"/>
      <c r="F125" s="141"/>
      <c r="G125" s="141"/>
      <c r="H125" s="68"/>
      <c r="I125" s="133">
        <f>IF(OR($Q$122&lt;&gt;"",I109&lt;&gt;"",$T$109&lt;&gt;""),IF($Q$122=0,0,IF(I109&lt;$T$109,I109,0)),"")</f>
      </c>
      <c r="K125" s="133">
        <f>IF(OR($Q$122&lt;&gt;"",K109&lt;&gt;"",$T$109&lt;&gt;""),IF($Q$122=0,0,IF(K109&lt;$T$109,K109,0)),"")</f>
      </c>
      <c r="M125" s="133">
        <f>IF(OR($Q$122&lt;&gt;"",M109&lt;&gt;"",$T$109&lt;&gt;""),IF($Q$122=0,0,IF(M109&lt;$T$109,M109,0)),"")</f>
      </c>
      <c r="O125" s="133">
        <f>IF(OR($Q$122&lt;&gt;"",O109&lt;&gt;"",$T$109&lt;&gt;""),IF($Q$122&gt;0,IF(O109&lt;$T$109,O109,0),0),"")</f>
      </c>
      <c r="P125" s="62"/>
      <c r="Q125" s="62"/>
      <c r="R125" s="62"/>
      <c r="S125" s="110"/>
      <c r="T125" s="62"/>
    </row>
    <row r="126" spans="3:20" ht="4.5" customHeight="1">
      <c r="C126" s="78"/>
      <c r="E126" s="78"/>
      <c r="F126" s="78"/>
      <c r="G126" s="78"/>
      <c r="I126" s="121"/>
      <c r="J126" s="121"/>
      <c r="K126" s="121"/>
      <c r="L126" s="121"/>
      <c r="M126" s="121"/>
      <c r="N126" s="121"/>
      <c r="O126" s="121"/>
      <c r="P126" s="121"/>
      <c r="Q126" s="121"/>
      <c r="R126" s="121"/>
      <c r="S126" s="122"/>
      <c r="T126" s="123"/>
    </row>
    <row r="127" spans="1:19" ht="13.5" customHeight="1">
      <c r="A127" s="117" t="s">
        <v>54</v>
      </c>
      <c r="B127" s="117"/>
      <c r="C127" s="82" t="s">
        <v>97</v>
      </c>
      <c r="S127" s="110"/>
    </row>
    <row r="128" spans="1:19" ht="13.5" customHeight="1">
      <c r="A128" s="117"/>
      <c r="B128" s="117"/>
      <c r="C128" s="82" t="s">
        <v>143</v>
      </c>
      <c r="I128" s="48">
        <f>IF(OR(I125&lt;&gt;"",I37&lt;&gt;""),IF(I125&gt;0,I37,0),"")</f>
      </c>
      <c r="K128" s="48">
        <f>IF(OR(K125&lt;&gt;"",K37&lt;&gt;""),IF(K125&gt;0,K37,0),"")</f>
      </c>
      <c r="M128" s="48">
        <f>IF(OR(M125&lt;&gt;"",M37&lt;&gt;""),IF(M125&gt;0,M37,0),"")</f>
      </c>
      <c r="O128" s="48">
        <f>IF(OR(O125&lt;&gt;"",O37&lt;&gt;""),IF(O125&gt;0,O37,0),"")</f>
      </c>
      <c r="Q128" s="48">
        <f>IF(OR(I128&lt;&gt;"",K128&lt;&gt;"",M128&lt;&gt;"",O128&lt;&gt;""),+I128+K128+M128+O128,"")</f>
      </c>
      <c r="S128" s="110"/>
    </row>
    <row r="129" spans="3:20" ht="4.5" customHeight="1">
      <c r="C129" s="78"/>
      <c r="E129" s="78"/>
      <c r="F129" s="78"/>
      <c r="G129" s="78"/>
      <c r="I129" s="121"/>
      <c r="J129" s="121"/>
      <c r="K129" s="121"/>
      <c r="L129" s="121"/>
      <c r="M129" s="121"/>
      <c r="N129" s="121"/>
      <c r="O129" s="121"/>
      <c r="P129" s="121"/>
      <c r="Q129" s="121"/>
      <c r="R129" s="121"/>
      <c r="S129" s="122"/>
      <c r="T129" s="123"/>
    </row>
    <row r="130" spans="1:19" ht="13.5" customHeight="1">
      <c r="A130" s="117" t="s">
        <v>55</v>
      </c>
      <c r="B130" s="117"/>
      <c r="C130" s="82" t="s">
        <v>96</v>
      </c>
      <c r="I130" s="50"/>
      <c r="S130" s="110"/>
    </row>
    <row r="131" spans="1:19" ht="13.5" customHeight="1">
      <c r="A131" s="117"/>
      <c r="B131" s="117"/>
      <c r="C131" s="82" t="s">
        <v>189</v>
      </c>
      <c r="I131" s="133">
        <f>IF(OR($Q128&lt;&gt;"",I128&lt;&gt;""),IF($Q128=0,0,ROUND(+I128/$Q$128,4)),"")</f>
      </c>
      <c r="K131" s="133">
        <f>IF(OR($Q128&lt;&gt;"",K128&lt;&gt;""),IF($Q128=0,0,ROUND(+K128/$Q$128,4)),"")</f>
      </c>
      <c r="M131" s="133">
        <f>IF(OR($Q128&lt;&gt;"",M128&lt;&gt;""),IF($Q128=0,0,ROUND(+M128/$Q$128,4)),"")</f>
      </c>
      <c r="O131" s="133">
        <f>IF(OR($Q128&lt;&gt;"",O128&lt;&gt;""),IF($Q128=0,0,ROUND(+O128/$Q$128,4)),"")</f>
      </c>
      <c r="Q131" s="133">
        <f>IF(OR(I131&lt;&gt;"",K131&lt;&gt;"",M131&lt;&gt;"",O131&lt;&gt;""),+I131+K131+M131+O131,"")</f>
      </c>
      <c r="S131" s="110"/>
    </row>
    <row r="132" spans="1:19" s="223" customFormat="1" ht="11.25" customHeight="1" hidden="1">
      <c r="A132" s="294"/>
      <c r="B132" s="294"/>
      <c r="C132" s="142"/>
      <c r="E132" s="143"/>
      <c r="F132" s="143"/>
      <c r="G132" s="143"/>
      <c r="H132" s="144"/>
      <c r="I132" s="194">
        <f>IF(OR(I37&lt;&gt;"",I131&lt;&gt;"",$Q$122&lt;&gt;""),IF(I37=0,0,I131*$Q$122/I37*100),"")</f>
      </c>
      <c r="J132" s="195"/>
      <c r="K132" s="194">
        <f>IF(OR(K37&lt;&gt;"",K131&lt;&gt;"",$Q$122&lt;&gt;""),IF(K37=0,0,K131*$Q$122/K37*100),"")</f>
      </c>
      <c r="L132" s="195"/>
      <c r="M132" s="194">
        <f>IF(OR(M37&lt;&gt;"",M131&lt;&gt;"",$Q$122&lt;&gt;""),IF(M37=0,0,M131*$Q$122/M37*100),"")</f>
      </c>
      <c r="N132" s="195"/>
      <c r="O132" s="194">
        <f>IF(OR(O37&lt;&gt;"",O131&lt;&gt;"",$Q$122&lt;&gt;""),IF(O37=0,0,O131*$Q$122/O37*100),"")</f>
      </c>
      <c r="P132" s="295"/>
      <c r="Q132" s="194"/>
      <c r="S132" s="296"/>
    </row>
    <row r="133" spans="1:20" s="223" customFormat="1" ht="4.5" customHeight="1">
      <c r="A133" s="277"/>
      <c r="B133" s="277"/>
      <c r="C133" s="145"/>
      <c r="E133" s="145"/>
      <c r="F133" s="145"/>
      <c r="G133" s="145"/>
      <c r="H133" s="144"/>
      <c r="I133" s="195"/>
      <c r="J133" s="195"/>
      <c r="K133" s="195"/>
      <c r="L133" s="195"/>
      <c r="M133" s="195"/>
      <c r="N133" s="195"/>
      <c r="O133" s="195"/>
      <c r="P133" s="295"/>
      <c r="Q133" s="295"/>
      <c r="R133" s="281"/>
      <c r="S133" s="282"/>
      <c r="T133" s="283"/>
    </row>
    <row r="134" spans="1:19" s="223" customFormat="1" ht="13.5" customHeight="1">
      <c r="A134" s="294" t="s">
        <v>56</v>
      </c>
      <c r="B134" s="294"/>
      <c r="C134" s="142" t="s">
        <v>115</v>
      </c>
      <c r="E134" s="143"/>
      <c r="F134" s="143"/>
      <c r="G134" s="143"/>
      <c r="H134" s="144"/>
      <c r="I134" s="195"/>
      <c r="J134" s="195"/>
      <c r="K134" s="195"/>
      <c r="L134" s="195"/>
      <c r="M134" s="195"/>
      <c r="N134" s="195"/>
      <c r="O134" s="195"/>
      <c r="P134" s="295"/>
      <c r="Q134" s="295"/>
      <c r="S134" s="296"/>
    </row>
    <row r="135" spans="1:19" s="223" customFormat="1" ht="13.5" customHeight="1">
      <c r="A135" s="277"/>
      <c r="B135" s="277"/>
      <c r="C135" s="146" t="s">
        <v>188</v>
      </c>
      <c r="E135" s="143"/>
      <c r="F135" s="143"/>
      <c r="G135" s="143"/>
      <c r="H135" s="144"/>
      <c r="I135" s="192">
        <f>IF(OR(I125&lt;&gt;"",I132&lt;&gt;""),IF(I125&gt;0,IF(AND(I125-I132&lt;0,I125-I132&gt;-I125),-I125,ROUND(-I132,4)),0),"")</f>
      </c>
      <c r="J135" s="193"/>
      <c r="K135" s="192">
        <f>IF(OR(K125&lt;&gt;"",K132&lt;&gt;""),IF(K125&gt;0,IF(AND(K125-K132&lt;0,K125-K132&gt;-K125),-K125,ROUND(-K132,4)),0),"")</f>
      </c>
      <c r="L135" s="193"/>
      <c r="M135" s="192">
        <f>IF(OR(M125&lt;&gt;"",M132&lt;&gt;""),IF(M125&gt;0,IF(AND(M125-M132&lt;0,M125-M132&gt;-M125),-M125,ROUND(-M132,4)),0),"")</f>
      </c>
      <c r="N135" s="193"/>
      <c r="O135" s="192">
        <f>IF(OR(O125&lt;&gt;"",O132&lt;&gt;""),IF(O125&gt;0,IF(AND(O125-O132&lt;0,O125-O132&gt;-O125),-O125,ROUND(-O132,4)),0),"")</f>
      </c>
      <c r="P135" s="295"/>
      <c r="Q135" s="297">
        <f>IF(OR(I135&lt;&gt;"",K135&lt;&gt;"",M135&lt;&gt;"",O135&lt;&gt;""),+I135+K135+M135+O135,"")</f>
      </c>
      <c r="S135" s="296"/>
    </row>
    <row r="136" spans="3:20" ht="4.5" customHeight="1">
      <c r="C136" s="78"/>
      <c r="E136" s="78"/>
      <c r="F136" s="78"/>
      <c r="G136" s="78"/>
      <c r="I136" s="121"/>
      <c r="J136" s="121"/>
      <c r="K136" s="121"/>
      <c r="L136" s="121"/>
      <c r="M136" s="121"/>
      <c r="N136" s="121"/>
      <c r="O136" s="121"/>
      <c r="P136" s="121"/>
      <c r="Q136" s="121"/>
      <c r="R136" s="121"/>
      <c r="S136" s="122"/>
      <c r="T136" s="123"/>
    </row>
    <row r="137" spans="1:20" ht="13.5" customHeight="1">
      <c r="A137" s="91" t="s">
        <v>57</v>
      </c>
      <c r="C137" s="81" t="s">
        <v>144</v>
      </c>
      <c r="E137" s="78"/>
      <c r="F137" s="78"/>
      <c r="G137" s="78"/>
      <c r="I137" s="46">
        <f>IF(OR(I109&lt;&gt;"",I135&lt;&gt;""),ROUND(+I109+I135,4),"")</f>
      </c>
      <c r="J137" s="121"/>
      <c r="K137" s="46">
        <f>IF(OR(K109&lt;&gt;"",K135&lt;&gt;""),ROUND(+K109+K135,4),"")</f>
      </c>
      <c r="L137" s="121"/>
      <c r="M137" s="46">
        <f>IF(OR(M109&lt;&gt;"",M135&lt;&gt;""),ROUND(+M109+M135,4),"")</f>
      </c>
      <c r="N137" s="121"/>
      <c r="O137" s="46">
        <f>IF(OR(O109&lt;&gt;"",O135&lt;&gt;""),ROUND(+O109+O135,4),"")</f>
      </c>
      <c r="P137" s="121"/>
      <c r="Q137" s="121"/>
      <c r="R137" s="121"/>
      <c r="S137" s="122"/>
      <c r="T137" s="123"/>
    </row>
    <row r="138" spans="3:20" ht="4.5" customHeight="1">
      <c r="C138" s="78"/>
      <c r="E138" s="78"/>
      <c r="F138" s="78"/>
      <c r="G138" s="78"/>
      <c r="I138" s="121"/>
      <c r="J138" s="121"/>
      <c r="K138" s="121"/>
      <c r="L138" s="121"/>
      <c r="M138" s="121"/>
      <c r="N138" s="121"/>
      <c r="O138" s="121"/>
      <c r="P138" s="121"/>
      <c r="Q138" s="121"/>
      <c r="R138" s="121"/>
      <c r="S138" s="122"/>
      <c r="T138" s="123"/>
    </row>
    <row r="139" spans="1:20" ht="14.25" customHeight="1">
      <c r="A139" s="91" t="s">
        <v>58</v>
      </c>
      <c r="C139" s="81" t="s">
        <v>116</v>
      </c>
      <c r="E139" s="78"/>
      <c r="F139" s="78"/>
      <c r="G139" s="78"/>
      <c r="I139" s="50"/>
      <c r="P139" s="121"/>
      <c r="Q139" s="121"/>
      <c r="R139" s="121"/>
      <c r="S139" s="122"/>
      <c r="T139" s="123"/>
    </row>
    <row r="140" spans="3:20" ht="13.5" customHeight="1">
      <c r="C140" s="147" t="s">
        <v>145</v>
      </c>
      <c r="E140" s="78"/>
      <c r="F140" s="78"/>
      <c r="G140" s="78"/>
      <c r="I140" s="148">
        <f>IF(OR(I137&lt;&gt;"",I109&lt;&gt;"",I135&lt;&gt;""),IF(+I137&lt;1,ROUND(+I109+I135,3),ROUND(+I109+I135,4)),"")</f>
      </c>
      <c r="J140" s="149"/>
      <c r="K140" s="148">
        <f>IF(OR(K137&lt;&gt;"",K109&lt;&gt;"",K135&lt;&gt;""),IF(+K137&lt;1,ROUND(+K109+K135,3),ROUND(+K109+K135,4)),"")</f>
      </c>
      <c r="L140" s="149"/>
      <c r="M140" s="148">
        <f>IF(OR(M137&lt;&gt;"",M109&lt;&gt;"",M135&lt;&gt;""),IF(+M137&lt;1,ROUND(+M109+M135,3),ROUND(+M109+M135,4)),"")</f>
      </c>
      <c r="N140" s="149"/>
      <c r="O140" s="148">
        <f>IF(OR(O137&lt;&gt;"",O109&lt;&gt;"",O135&lt;&gt;""),IF(+O137&lt;1,ROUND(+O109+O135,3),ROUND(+O109+O135,4)),"")</f>
      </c>
      <c r="P140" s="121"/>
      <c r="Q140" s="121"/>
      <c r="R140" s="121"/>
      <c r="S140" s="122"/>
      <c r="T140" s="123"/>
    </row>
    <row r="141" spans="3:20" ht="4.5" customHeight="1">
      <c r="C141" s="78"/>
      <c r="E141" s="78"/>
      <c r="F141" s="78"/>
      <c r="G141" s="78"/>
      <c r="I141" s="121"/>
      <c r="J141" s="121"/>
      <c r="K141" s="121"/>
      <c r="L141" s="121"/>
      <c r="M141" s="121"/>
      <c r="N141" s="121"/>
      <c r="O141" s="121"/>
      <c r="P141" s="121"/>
      <c r="Q141" s="121"/>
      <c r="R141" s="121"/>
      <c r="S141" s="122"/>
      <c r="T141" s="123"/>
    </row>
    <row r="142" spans="3:19" ht="13.5" customHeight="1">
      <c r="C142" s="88" t="s">
        <v>61</v>
      </c>
      <c r="S142" s="110"/>
    </row>
    <row r="143" spans="1:19" ht="14.25" customHeight="1">
      <c r="A143" s="117" t="s">
        <v>59</v>
      </c>
      <c r="B143" s="117"/>
      <c r="C143" s="82" t="s">
        <v>179</v>
      </c>
      <c r="I143" s="48">
        <f>IF(OR(I23&lt;&gt;"",I140&lt;&gt;""),ROUND(+I23*I140/100,0),"")</f>
      </c>
      <c r="K143" s="48">
        <f>IF(OR(K23&lt;&gt;"",K140&lt;&gt;""),ROUND(+K23*K140/100,0),"")</f>
      </c>
      <c r="M143" s="48">
        <f>IF(OR(M23&lt;&gt;"",M140&lt;&gt;""),ROUND(+M23*M140/100,0),"")</f>
      </c>
      <c r="O143" s="48">
        <f>IF(OR(O23&lt;&gt;"",O140&lt;&gt;""),ROUND(+O23*O140/100,0),"")</f>
      </c>
      <c r="Q143" s="48">
        <f>IF(OR(I143&lt;&gt;"",K143&lt;&gt;"",M143&lt;&gt;"",O143&lt;&gt;""),+I143+K143+M143+O143,"")</f>
      </c>
      <c r="S143" s="110"/>
    </row>
    <row r="144" spans="3:20" ht="4.5" customHeight="1">
      <c r="C144" s="78"/>
      <c r="E144" s="78"/>
      <c r="F144" s="78"/>
      <c r="G144" s="78"/>
      <c r="I144" s="121"/>
      <c r="J144" s="121"/>
      <c r="K144" s="121"/>
      <c r="L144" s="121"/>
      <c r="M144" s="121"/>
      <c r="N144" s="121"/>
      <c r="O144" s="121"/>
      <c r="P144" s="121"/>
      <c r="Q144" s="121"/>
      <c r="R144" s="121"/>
      <c r="S144" s="122"/>
      <c r="T144" s="123"/>
    </row>
    <row r="145" spans="1:19" ht="13.5" customHeight="1">
      <c r="A145" s="117" t="s">
        <v>60</v>
      </c>
      <c r="B145" s="117"/>
      <c r="C145" s="82" t="s">
        <v>102</v>
      </c>
      <c r="Q145" s="48">
        <f>IF(+Q23&lt;&gt;"",+Q23,"")</f>
      </c>
      <c r="S145" s="110"/>
    </row>
    <row r="146" spans="3:20" ht="4.5" customHeight="1">
      <c r="C146" s="78"/>
      <c r="E146" s="78"/>
      <c r="F146" s="78"/>
      <c r="G146" s="78"/>
      <c r="I146" s="121"/>
      <c r="J146" s="121"/>
      <c r="K146" s="121"/>
      <c r="L146" s="121"/>
      <c r="M146" s="121"/>
      <c r="N146" s="121"/>
      <c r="O146" s="121"/>
      <c r="P146" s="121"/>
      <c r="Q146" s="121"/>
      <c r="R146" s="121"/>
      <c r="S146" s="122"/>
      <c r="T146" s="123"/>
    </row>
    <row r="147" spans="1:19" ht="14.25" customHeight="1">
      <c r="A147" s="117" t="s">
        <v>98</v>
      </c>
      <c r="B147" s="117"/>
      <c r="C147" s="82" t="s">
        <v>180</v>
      </c>
      <c r="Q147" s="133">
        <f>IF(OR(Q145&lt;&gt;"",Q143&lt;&gt;""),IF(Q145=0,0,IF(+Q143/Q145*100&lt;1,ROUND(+Q143/Q145*100,3),ROUND(Q143/Q145*100,4))),"")</f>
      </c>
      <c r="S147" s="110"/>
    </row>
    <row r="148" spans="3:20" ht="4.5" customHeight="1">
      <c r="C148" s="78"/>
      <c r="E148" s="78"/>
      <c r="F148" s="78"/>
      <c r="G148" s="78"/>
      <c r="I148" s="121"/>
      <c r="J148" s="121"/>
      <c r="K148" s="121"/>
      <c r="L148" s="121"/>
      <c r="M148" s="121"/>
      <c r="N148" s="121"/>
      <c r="O148" s="121"/>
      <c r="P148" s="121"/>
      <c r="Q148" s="121"/>
      <c r="R148" s="121"/>
      <c r="S148" s="122"/>
      <c r="T148" s="123"/>
    </row>
    <row r="149" spans="1:19" ht="13.5" customHeight="1">
      <c r="A149" s="117" t="s">
        <v>130</v>
      </c>
      <c r="B149" s="117"/>
      <c r="C149" s="150" t="s">
        <v>182</v>
      </c>
      <c r="E149" s="72"/>
      <c r="F149" s="72"/>
      <c r="G149" s="72"/>
      <c r="H149" s="72"/>
      <c r="I149" s="72"/>
      <c r="S149" s="110"/>
    </row>
    <row r="150" spans="3:19" ht="15" customHeight="1">
      <c r="C150" s="81" t="s">
        <v>181</v>
      </c>
      <c r="E150" s="72"/>
      <c r="F150" s="72"/>
      <c r="G150" s="72"/>
      <c r="H150" s="72"/>
      <c r="I150" s="72"/>
      <c r="S150" s="110"/>
    </row>
    <row r="151" spans="1:19" s="223" customFormat="1" ht="13.5" customHeight="1">
      <c r="A151" s="277"/>
      <c r="B151" s="277"/>
      <c r="C151" s="327" t="s">
        <v>346</v>
      </c>
      <c r="E151" s="328"/>
      <c r="F151" s="328"/>
      <c r="G151" s="328"/>
      <c r="H151" s="328"/>
      <c r="I151" s="225">
        <f>IF(I140&lt;&gt;"",IF(I140&lt;1,ROUND(I140,3),ROUND(I140,4)),"")</f>
      </c>
      <c r="K151" s="225">
        <f>IF(K140&lt;&gt;"",IF(K140&lt;1,ROUND(K140,3),ROUND(K140,4)),"")</f>
      </c>
      <c r="M151" s="225">
        <f>IF(M140&lt;&gt;"",IF(M140&lt;1,ROUND(M140,3),ROUND(M140,4)),"")</f>
      </c>
      <c r="O151" s="225">
        <f>IF(O140&lt;&gt;"",IF(O140&lt;1,ROUND(O140,3),ROUND(O140,4)),"")</f>
      </c>
      <c r="S151" s="296"/>
    </row>
    <row r="152" spans="1:20" ht="5.25" customHeight="1">
      <c r="A152" s="152"/>
      <c r="B152" s="152"/>
      <c r="C152" s="254"/>
      <c r="D152" s="65"/>
      <c r="E152" s="65"/>
      <c r="F152" s="65"/>
      <c r="G152" s="65"/>
      <c r="H152" s="104"/>
      <c r="I152" s="105"/>
      <c r="J152" s="65"/>
      <c r="K152" s="65"/>
      <c r="L152" s="65"/>
      <c r="M152" s="65"/>
      <c r="N152" s="65"/>
      <c r="O152" s="65"/>
      <c r="P152" s="65"/>
      <c r="Q152" s="65"/>
      <c r="R152" s="65"/>
      <c r="S152" s="110"/>
      <c r="T152" s="65"/>
    </row>
    <row r="153" spans="1:20" ht="15">
      <c r="A153" s="139"/>
      <c r="B153" s="139"/>
      <c r="C153" s="393"/>
      <c r="D153" s="62"/>
      <c r="E153" s="62"/>
      <c r="F153" s="62"/>
      <c r="G153" s="62"/>
      <c r="H153" s="68"/>
      <c r="I153" s="107"/>
      <c r="J153" s="62"/>
      <c r="K153" s="62"/>
      <c r="L153" s="62"/>
      <c r="M153" s="62"/>
      <c r="N153" s="62"/>
      <c r="O153" s="62"/>
      <c r="P153" s="62"/>
      <c r="Q153" s="62"/>
      <c r="R153" s="62"/>
      <c r="S153" s="153"/>
      <c r="T153" s="62"/>
    </row>
    <row r="154" spans="1:20" ht="15">
      <c r="A154" s="139"/>
      <c r="B154" s="139"/>
      <c r="C154" s="393"/>
      <c r="D154" s="62"/>
      <c r="E154" s="62"/>
      <c r="F154" s="62"/>
      <c r="G154" s="62"/>
      <c r="H154" s="68"/>
      <c r="I154" s="107"/>
      <c r="J154" s="62"/>
      <c r="K154" s="62"/>
      <c r="L154" s="62"/>
      <c r="M154" s="62"/>
      <c r="N154" s="62"/>
      <c r="O154" s="62"/>
      <c r="P154" s="62"/>
      <c r="Q154" s="62"/>
      <c r="R154" s="62"/>
      <c r="S154" s="110"/>
      <c r="T154" s="62"/>
    </row>
    <row r="155" spans="1:20" ht="15">
      <c r="A155" s="139"/>
      <c r="B155" s="139"/>
      <c r="C155" s="393"/>
      <c r="D155" s="62"/>
      <c r="E155" s="62"/>
      <c r="F155" s="62"/>
      <c r="G155" s="62"/>
      <c r="H155" s="68"/>
      <c r="I155" s="107"/>
      <c r="J155" s="62"/>
      <c r="K155" s="62"/>
      <c r="L155" s="62"/>
      <c r="M155" s="62"/>
      <c r="N155" s="62"/>
      <c r="O155" s="62"/>
      <c r="P155" s="62"/>
      <c r="Q155" s="62"/>
      <c r="R155" s="62"/>
      <c r="S155" s="110"/>
      <c r="T155" s="62"/>
    </row>
    <row r="156" spans="1:20" ht="16.5" customHeight="1">
      <c r="A156" s="139"/>
      <c r="B156" s="139"/>
      <c r="C156" s="393"/>
      <c r="D156" s="62"/>
      <c r="E156" s="62"/>
      <c r="F156" s="62"/>
      <c r="G156" s="62"/>
      <c r="H156" s="68"/>
      <c r="I156" s="107"/>
      <c r="J156" s="62"/>
      <c r="K156" s="62"/>
      <c r="L156" s="62"/>
      <c r="M156" s="62"/>
      <c r="N156" s="62"/>
      <c r="O156" s="62"/>
      <c r="P156" s="62"/>
      <c r="Q156" s="62"/>
      <c r="R156" s="62"/>
      <c r="S156" s="110"/>
      <c r="T156" s="62"/>
    </row>
    <row r="157" spans="1:20" ht="13.5" customHeight="1">
      <c r="A157" s="139"/>
      <c r="B157" s="139"/>
      <c r="C157" s="84" t="s">
        <v>185</v>
      </c>
      <c r="E157" s="62"/>
      <c r="F157" s="62"/>
      <c r="G157" s="62"/>
      <c r="H157" s="68"/>
      <c r="I157" s="107"/>
      <c r="J157" s="62"/>
      <c r="K157" s="62"/>
      <c r="L157" s="62"/>
      <c r="M157" s="62"/>
      <c r="N157" s="62"/>
      <c r="O157" s="62"/>
      <c r="P157" s="62"/>
      <c r="Q157" s="62"/>
      <c r="R157" s="62"/>
      <c r="S157" s="110"/>
      <c r="T157" s="62"/>
    </row>
    <row r="158" spans="1:19" ht="14.25" customHeight="1">
      <c r="A158" s="91" t="s">
        <v>131</v>
      </c>
      <c r="C158" s="81" t="s">
        <v>183</v>
      </c>
      <c r="E158" s="78"/>
      <c r="F158" s="78"/>
      <c r="G158" s="78"/>
      <c r="I158" s="154">
        <f>IF(OR(I151&lt;&gt;"",I23&lt;&gt;""),ROUND(+I151*I$23/100,2),"")</f>
      </c>
      <c r="K158" s="154">
        <f>IF(OR(K151&lt;&gt;"",K23&lt;&gt;""),ROUND(+K151*K$23/100,2),"")</f>
      </c>
      <c r="M158" s="154">
        <f>IF(OR(M151&lt;&gt;"",M23&lt;&gt;""),ROUND(+M151*M$23/100,2),"")</f>
      </c>
      <c r="O158" s="154">
        <f>IF(OR(O151&lt;&gt;"",O23&lt;&gt;""),ROUND(+O151*O$23/100,2),"")</f>
      </c>
      <c r="Q158" s="154">
        <f>IF(OR(I158&lt;&gt;"",K158&lt;&gt;"",M158&lt;&gt;"",O158&lt;&gt;""),+I158+K158+M158+O158,"")</f>
      </c>
      <c r="R158" s="62"/>
      <c r="S158" s="110"/>
    </row>
    <row r="159" spans="4:20" ht="2.25" customHeight="1">
      <c r="D159" s="78"/>
      <c r="E159" s="78"/>
      <c r="F159" s="78"/>
      <c r="G159" s="78"/>
      <c r="I159" s="121"/>
      <c r="J159" s="121"/>
      <c r="K159" s="121"/>
      <c r="L159" s="121"/>
      <c r="M159" s="121"/>
      <c r="N159" s="121"/>
      <c r="O159" s="121"/>
      <c r="P159" s="121"/>
      <c r="Q159" s="121"/>
      <c r="R159" s="62"/>
      <c r="S159" s="110"/>
      <c r="T159" s="123"/>
    </row>
    <row r="160" spans="1:19" ht="14.25" customHeight="1">
      <c r="A160" s="91" t="s">
        <v>132</v>
      </c>
      <c r="C160" s="466" t="s">
        <v>184</v>
      </c>
      <c r="D160" s="441"/>
      <c r="E160" s="441"/>
      <c r="F160" s="441"/>
      <c r="G160" s="441"/>
      <c r="Q160" s="155"/>
      <c r="R160" s="62"/>
      <c r="S160" s="110"/>
    </row>
    <row r="161" spans="3:19" ht="13.5" customHeight="1">
      <c r="C161" s="441"/>
      <c r="D161" s="441"/>
      <c r="E161" s="441"/>
      <c r="F161" s="441"/>
      <c r="G161" s="441"/>
      <c r="I161" s="154">
        <f>IF(OR($T$109&lt;&gt;"",I23&lt;&gt;""),ROUND(+$T$109*I23/100,2),"")</f>
      </c>
      <c r="K161" s="154">
        <f>IF(OR($T$109&lt;&gt;"",K23&lt;&gt;""),ROUND(+$T$109*K23/100,2),"")</f>
      </c>
      <c r="M161" s="154">
        <f>IF(OR($T$109&lt;&gt;"",M23&lt;&gt;""),ROUND(+$T$109*M23/100,2),"")</f>
      </c>
      <c r="O161" s="154">
        <f>IF(OR($T$109&lt;&gt;"",O23&lt;&gt;""),ROUND(+$T$109*O23/100,2),"")</f>
      </c>
      <c r="Q161" s="154">
        <f>IF(OR(I161&lt;&gt;"",K161&lt;&gt;"",M161&lt;&gt;"",O161&lt;&gt;""),+I161+K161+M161+O161,"")</f>
      </c>
      <c r="R161" s="62"/>
      <c r="S161" s="110"/>
    </row>
    <row r="162" spans="4:20" ht="2.25" customHeight="1">
      <c r="D162" s="78"/>
      <c r="E162" s="78"/>
      <c r="F162" s="78"/>
      <c r="G162" s="78"/>
      <c r="I162" s="121"/>
      <c r="J162" s="121"/>
      <c r="K162" s="121"/>
      <c r="L162" s="121"/>
      <c r="M162" s="121"/>
      <c r="N162" s="121"/>
      <c r="O162" s="121"/>
      <c r="P162" s="121"/>
      <c r="Q162" s="121"/>
      <c r="R162" s="62"/>
      <c r="S162" s="110"/>
      <c r="T162" s="123"/>
    </row>
    <row r="163" spans="1:19" ht="13.5" customHeight="1">
      <c r="A163" s="91" t="s">
        <v>135</v>
      </c>
      <c r="C163" s="82" t="s">
        <v>146</v>
      </c>
      <c r="I163" s="197">
        <f>IF(OR(I158&lt;&gt;"",I161&lt;&gt;""),+I158-I161,"")</f>
      </c>
      <c r="K163" s="154">
        <f>IF(OR(K158&lt;&gt;"",K161&lt;&gt;""),+K158-K161,"")</f>
      </c>
      <c r="M163" s="154">
        <f>IF(OR(M158&lt;&gt;"",M161&lt;&gt;""),+M158-M161,"")</f>
      </c>
      <c r="O163" s="154">
        <f>IF(OR(O158&lt;&gt;"",O161&lt;&gt;""),+O158-O161,"")</f>
      </c>
      <c r="Q163" s="154">
        <f>IF(OR(I163&lt;&gt;"",K163&lt;&gt;"",M163&lt;&gt;"",O163&lt;&gt;""),+I163+K163+M163+O163,"")</f>
      </c>
      <c r="R163" s="62"/>
      <c r="S163" s="110"/>
    </row>
    <row r="164" spans="3:20" ht="3" customHeight="1">
      <c r="C164" s="78"/>
      <c r="E164" s="78"/>
      <c r="F164" s="78"/>
      <c r="G164" s="78"/>
      <c r="I164" s="121"/>
      <c r="J164" s="121"/>
      <c r="K164" s="121"/>
      <c r="L164" s="121"/>
      <c r="M164" s="121"/>
      <c r="N164" s="121"/>
      <c r="O164" s="121"/>
      <c r="P164" s="121"/>
      <c r="Q164" s="121"/>
      <c r="R164" s="62"/>
      <c r="S164" s="110"/>
      <c r="T164" s="123"/>
    </row>
    <row r="165" spans="1:19" ht="14.25" customHeight="1">
      <c r="A165" s="91" t="s">
        <v>148</v>
      </c>
      <c r="C165" s="50" t="s">
        <v>147</v>
      </c>
      <c r="I165" s="92">
        <f>IF(OR(G20&lt;&gt;"",I163&lt;&gt;"",I161&lt;&gt;""),IF('Data Entry Page'!H29=0,0,ROUND(+I163/I161,6)),"")</f>
      </c>
      <c r="J165" s="156"/>
      <c r="K165" s="92">
        <f>IF(OR(I20&lt;&gt;"",K163&lt;&gt;"",K161&lt;&gt;""),IF('Data Entry Page'!J29=0,0,ROUND(+K163/K161,6)),"")</f>
      </c>
      <c r="L165" s="156"/>
      <c r="M165" s="92">
        <f>IF(OR(K20&lt;&gt;"",M163&lt;&gt;"",M161&lt;&gt;""),IF('Data Entry Page'!L29=0,0,ROUND(+M163/M161,6)),"")</f>
      </c>
      <c r="N165" s="156"/>
      <c r="O165" s="92">
        <f>IF(OR(M20&lt;&gt;"",O163&lt;&gt;"",O161&lt;&gt;""),IF('Data Entry Page'!N29=0,0,ROUND(+O163/O161,6)),"")</f>
      </c>
      <c r="P165" s="156"/>
      <c r="Q165" s="92">
        <f>IF(OR(Q161&lt;&gt;"",Q163&lt;&gt;""),IF(Q161=0,0,ROUND(+Q163/Q161,6)),"")</f>
      </c>
      <c r="R165" s="62"/>
      <c r="S165" s="110"/>
    </row>
    <row r="166" spans="3:20" ht="2.25" customHeight="1">
      <c r="C166" s="78"/>
      <c r="E166" s="78"/>
      <c r="F166" s="78"/>
      <c r="G166" s="78"/>
      <c r="I166" s="121"/>
      <c r="J166" s="121"/>
      <c r="K166" s="121"/>
      <c r="L166" s="121"/>
      <c r="M166" s="121"/>
      <c r="N166" s="121"/>
      <c r="O166" s="121"/>
      <c r="P166" s="121"/>
      <c r="Q166" s="121"/>
      <c r="R166" s="62"/>
      <c r="S166" s="110"/>
      <c r="T166" s="123"/>
    </row>
    <row r="167" spans="3:19" ht="13.5" customHeight="1">
      <c r="C167" s="50"/>
      <c r="R167" s="62"/>
      <c r="S167" s="110"/>
    </row>
    <row r="168" spans="3:19" ht="15">
      <c r="C168" s="88" t="s">
        <v>190</v>
      </c>
      <c r="R168" s="62"/>
      <c r="S168" s="110"/>
    </row>
    <row r="169" spans="1:20" ht="15">
      <c r="A169" s="91" t="s">
        <v>191</v>
      </c>
      <c r="C169" s="50" t="s">
        <v>318</v>
      </c>
      <c r="I169" s="46">
        <f>IF(+'Informational Summary Page'!K33&lt;&gt;"",+'Informational Summary Page'!K33,"")</f>
      </c>
      <c r="J169" s="191"/>
      <c r="K169" s="46">
        <f>IF(+'Informational Summary Page'!M33&lt;&gt;"",+'Informational Summary Page'!M33,"")</f>
      </c>
      <c r="L169" s="191"/>
      <c r="M169" s="46">
        <f>IF(+'Informational Summary Page'!O33&lt;&gt;"",+'Informational Summary Page'!O33,"")</f>
      </c>
      <c r="N169" s="191"/>
      <c r="O169" s="46">
        <f>IF(+'Informational Summary Page'!Q33&lt;&gt;"",+'Informational Summary Page'!Q33,"")</f>
      </c>
      <c r="P169" s="191"/>
      <c r="Q169" s="191"/>
      <c r="R169" s="203"/>
      <c r="S169" s="204"/>
      <c r="T169" s="191"/>
    </row>
    <row r="170" spans="3:20" ht="2.25" customHeight="1">
      <c r="C170" s="78"/>
      <c r="E170" s="78"/>
      <c r="F170" s="78"/>
      <c r="G170" s="78"/>
      <c r="I170" s="205"/>
      <c r="J170" s="205"/>
      <c r="K170" s="205"/>
      <c r="L170" s="205"/>
      <c r="M170" s="205"/>
      <c r="N170" s="205"/>
      <c r="O170" s="205"/>
      <c r="P170" s="205"/>
      <c r="Q170" s="205"/>
      <c r="R170" s="203"/>
      <c r="S170" s="204"/>
      <c r="T170" s="125"/>
    </row>
    <row r="171" spans="1:20" ht="15">
      <c r="A171" s="91" t="s">
        <v>192</v>
      </c>
      <c r="C171" s="50" t="s">
        <v>193</v>
      </c>
      <c r="I171" s="46">
        <f>IF(I169&lt;&gt;"",IF(+'Summary Page'!K46&lt;&gt;"",+'Summary Page'!K46,0),"")</f>
      </c>
      <c r="J171" s="191"/>
      <c r="K171" s="46">
        <f>IF(K169&lt;&gt;"",IF(+'Summary Page'!M46&lt;&gt;"",+'Summary Page'!M46,0),"")</f>
      </c>
      <c r="L171" s="191"/>
      <c r="M171" s="46">
        <f>IF(M169&lt;&gt;"",IF(+'Summary Page'!O46&lt;&gt;"",+'Summary Page'!O46,0),"")</f>
      </c>
      <c r="N171" s="191"/>
      <c r="O171" s="46">
        <f>IF(O169&lt;&gt;"",IF(+'Summary Page'!Q46&lt;&gt;"",+'Summary Page'!Q46,0),"")</f>
      </c>
      <c r="P171" s="191"/>
      <c r="Q171" s="191"/>
      <c r="R171" s="203"/>
      <c r="S171" s="204"/>
      <c r="T171" s="191"/>
    </row>
    <row r="172" spans="3:20" ht="3" customHeight="1">
      <c r="C172" s="78"/>
      <c r="E172" s="78"/>
      <c r="F172" s="78"/>
      <c r="G172" s="78"/>
      <c r="I172" s="205"/>
      <c r="J172" s="205"/>
      <c r="K172" s="205"/>
      <c r="L172" s="205"/>
      <c r="M172" s="205"/>
      <c r="N172" s="205"/>
      <c r="O172" s="205"/>
      <c r="P172" s="205"/>
      <c r="Q172" s="205"/>
      <c r="R172" s="203"/>
      <c r="S172" s="204"/>
      <c r="T172" s="125"/>
    </row>
    <row r="173" spans="1:20" ht="15">
      <c r="A173" s="91" t="s">
        <v>194</v>
      </c>
      <c r="C173" s="50" t="s">
        <v>195</v>
      </c>
      <c r="I173" s="46">
        <f>IF(OR(I169&lt;&gt;"",I171&lt;&gt;""),+I169+I171,"")</f>
      </c>
      <c r="J173" s="191"/>
      <c r="K173" s="46">
        <f>IF(OR(K169&lt;&gt;"",K171&lt;&gt;""),+K169+K171,"")</f>
      </c>
      <c r="L173" s="191"/>
      <c r="M173" s="46">
        <f>IF(OR(M169&lt;&gt;"",M171&lt;&gt;""),+M169+M171,"")</f>
      </c>
      <c r="N173" s="191"/>
      <c r="O173" s="46">
        <f>IF(OR(O169&lt;&gt;"",O171&lt;&gt;""),+O169+O171,"")</f>
      </c>
      <c r="P173" s="191"/>
      <c r="Q173" s="191"/>
      <c r="R173" s="203"/>
      <c r="S173" s="204"/>
      <c r="T173" s="191"/>
    </row>
    <row r="174" spans="3:20" ht="2.25" customHeight="1">
      <c r="C174" s="78"/>
      <c r="E174" s="78"/>
      <c r="F174" s="78"/>
      <c r="G174" s="78"/>
      <c r="I174" s="205"/>
      <c r="J174" s="205"/>
      <c r="K174" s="205"/>
      <c r="L174" s="205"/>
      <c r="M174" s="205"/>
      <c r="N174" s="205"/>
      <c r="O174" s="205"/>
      <c r="P174" s="205"/>
      <c r="Q174" s="205"/>
      <c r="R174" s="203"/>
      <c r="S174" s="204"/>
      <c r="T174" s="125"/>
    </row>
    <row r="175" spans="1:20" ht="15">
      <c r="A175" s="91" t="s">
        <v>196</v>
      </c>
      <c r="C175" s="50" t="s">
        <v>197</v>
      </c>
      <c r="I175" s="206">
        <f>IF(+I23&lt;&gt;"",+I23,"")</f>
      </c>
      <c r="J175" s="191"/>
      <c r="K175" s="206">
        <f>IF(+K23&lt;&gt;"",+K23,"")</f>
      </c>
      <c r="L175" s="191"/>
      <c r="M175" s="206">
        <f>IF(+M23&lt;&gt;"",+M23,"")</f>
      </c>
      <c r="N175" s="191"/>
      <c r="O175" s="206">
        <f>IF(+O23&lt;&gt;"",+O23,"")</f>
      </c>
      <c r="P175" s="191"/>
      <c r="Q175" s="48">
        <f>IF(OR(I175&lt;&gt;"",K175&lt;&gt;"",M175&lt;&gt;"",O175&lt;&gt;""),+I175+K175+M175+O175,"")</f>
      </c>
      <c r="R175" s="203"/>
      <c r="S175" s="204"/>
      <c r="T175" s="191"/>
    </row>
    <row r="176" spans="3:20" ht="2.25" customHeight="1">
      <c r="C176" s="78"/>
      <c r="E176" s="78"/>
      <c r="F176" s="78"/>
      <c r="G176" s="78"/>
      <c r="I176" s="205"/>
      <c r="J176" s="205"/>
      <c r="K176" s="205"/>
      <c r="L176" s="205"/>
      <c r="M176" s="205"/>
      <c r="N176" s="205"/>
      <c r="O176" s="205"/>
      <c r="P176" s="205"/>
      <c r="Q176" s="205"/>
      <c r="R176" s="203"/>
      <c r="S176" s="204"/>
      <c r="T176" s="125"/>
    </row>
    <row r="177" spans="1:20" ht="15">
      <c r="A177" s="91" t="s">
        <v>198</v>
      </c>
      <c r="C177" s="50" t="s">
        <v>199</v>
      </c>
      <c r="I177" s="207"/>
      <c r="J177" s="191"/>
      <c r="K177" s="191"/>
      <c r="L177" s="191"/>
      <c r="M177" s="191"/>
      <c r="N177" s="191"/>
      <c r="O177" s="191"/>
      <c r="P177" s="191"/>
      <c r="Q177" s="191"/>
      <c r="R177" s="203"/>
      <c r="S177" s="204"/>
      <c r="T177" s="191"/>
    </row>
    <row r="178" spans="3:20" ht="15">
      <c r="C178" s="50" t="s">
        <v>200</v>
      </c>
      <c r="I178" s="206">
        <f>IF(OR(I173&lt;&gt;"",I175&lt;&gt;""),ROUND(+I173*I175/100,0),"")</f>
      </c>
      <c r="J178" s="191"/>
      <c r="K178" s="206">
        <f>IF(OR(K173&lt;&gt;"",K175&lt;&gt;""),ROUND(+K173*K175/100,0),"")</f>
      </c>
      <c r="L178" s="191"/>
      <c r="M178" s="206">
        <f>IF(OR(M173&lt;&gt;"",M175&lt;&gt;""),ROUND(+M173*M175/100,0),"")</f>
      </c>
      <c r="N178" s="191"/>
      <c r="O178" s="206">
        <f>IF(OR(O173&lt;&gt;"",O175&lt;&gt;""),ROUND(+O173*O175/100,0),"")</f>
      </c>
      <c r="P178" s="191"/>
      <c r="Q178" s="48">
        <f>IF(OR(I178&lt;&gt;"",K178&lt;&gt;"",M178&lt;&gt;"",O178&lt;&gt;""),+I178+K178+M178+O178,"")</f>
      </c>
      <c r="R178" s="203"/>
      <c r="S178" s="204"/>
      <c r="T178" s="191"/>
    </row>
    <row r="179" spans="3:20" ht="2.25" customHeight="1">
      <c r="C179" s="78"/>
      <c r="E179" s="78"/>
      <c r="F179" s="78"/>
      <c r="G179" s="78"/>
      <c r="I179" s="205"/>
      <c r="J179" s="205"/>
      <c r="K179" s="205"/>
      <c r="L179" s="205"/>
      <c r="M179" s="205"/>
      <c r="N179" s="205"/>
      <c r="O179" s="205"/>
      <c r="P179" s="205"/>
      <c r="Q179" s="205"/>
      <c r="R179" s="203"/>
      <c r="S179" s="204"/>
      <c r="T179" s="125"/>
    </row>
    <row r="180" spans="1:20" ht="15">
      <c r="A180" s="91" t="s">
        <v>201</v>
      </c>
      <c r="C180" s="50" t="s">
        <v>202</v>
      </c>
      <c r="I180" s="207"/>
      <c r="J180" s="191"/>
      <c r="K180" s="191"/>
      <c r="L180" s="191"/>
      <c r="M180" s="191"/>
      <c r="N180" s="191"/>
      <c r="O180" s="191"/>
      <c r="P180" s="191"/>
      <c r="Q180" s="148">
        <f>IF(OR(Q175&lt;&gt;"",Q178&lt;&gt;""),IF(Q175=0,0,ROUND(+Q178/Q175*100,4)),"")</f>
      </c>
      <c r="R180" s="203"/>
      <c r="S180" s="204"/>
      <c r="T180" s="191"/>
    </row>
    <row r="181" spans="3:20" ht="13.5" customHeight="1">
      <c r="C181" s="50"/>
      <c r="I181" s="207"/>
      <c r="J181" s="191"/>
      <c r="K181" s="191"/>
      <c r="L181" s="191"/>
      <c r="M181" s="191"/>
      <c r="N181" s="191"/>
      <c r="O181" s="191"/>
      <c r="P181" s="191"/>
      <c r="Q181" s="191"/>
      <c r="R181" s="203"/>
      <c r="S181" s="204"/>
      <c r="T181" s="191"/>
    </row>
    <row r="182" spans="1:20" ht="15">
      <c r="A182" s="91" t="s">
        <v>203</v>
      </c>
      <c r="C182" s="50" t="s">
        <v>204</v>
      </c>
      <c r="I182" s="46">
        <f>IF(I169&lt;&gt;"",IF(+'Summary Page'!K44&lt;&gt;"",+'Summary Page'!K44,0),"")</f>
      </c>
      <c r="J182" s="191"/>
      <c r="K182" s="46">
        <f>IF(K169&lt;&gt;"",IF(+'Summary Page'!M44&lt;&gt;"",+'Summary Page'!M44,0),"")</f>
      </c>
      <c r="L182" s="191"/>
      <c r="M182" s="46">
        <f>IF(M169&lt;&gt;"",IF(+'Summary Page'!O44&lt;&gt;"",+'Summary Page'!O44,0),"")</f>
      </c>
      <c r="N182" s="191"/>
      <c r="O182" s="46">
        <f>IF(O169&lt;&gt;"",IF(+'Summary Page'!Q44&lt;&gt;"",+'Summary Page'!Q44,0),"")</f>
      </c>
      <c r="P182" s="191"/>
      <c r="Q182" s="191"/>
      <c r="R182" s="203"/>
      <c r="S182" s="204"/>
      <c r="T182" s="191"/>
    </row>
    <row r="183" spans="3:20" ht="2.25" customHeight="1">
      <c r="C183" s="78"/>
      <c r="E183" s="78"/>
      <c r="F183" s="78"/>
      <c r="G183" s="78"/>
      <c r="I183" s="205"/>
      <c r="J183" s="205"/>
      <c r="K183" s="205"/>
      <c r="L183" s="205"/>
      <c r="M183" s="205"/>
      <c r="N183" s="205"/>
      <c r="O183" s="205"/>
      <c r="P183" s="205"/>
      <c r="Q183" s="205"/>
      <c r="R183" s="203"/>
      <c r="S183" s="204"/>
      <c r="T183" s="125"/>
    </row>
    <row r="184" spans="1:20" ht="15">
      <c r="A184" s="91" t="s">
        <v>205</v>
      </c>
      <c r="C184" s="50" t="s">
        <v>206</v>
      </c>
      <c r="I184" s="46">
        <f>IF(OR(I173&lt;&gt;"",I182&lt;&gt;""),+I173-I182,"")</f>
      </c>
      <c r="J184" s="191"/>
      <c r="K184" s="46">
        <f>IF(OR(K173&lt;&gt;"",K182&lt;&gt;""),+K173-K182,"")</f>
      </c>
      <c r="L184" s="191"/>
      <c r="M184" s="46">
        <f>IF(OR(M173&lt;&gt;"",M182&lt;&gt;""),+M173-M182,"")</f>
      </c>
      <c r="N184" s="191"/>
      <c r="O184" s="46">
        <f>IF(OR(O173&lt;&gt;"",O182&lt;&gt;""),+O173-O182,"")</f>
      </c>
      <c r="P184" s="191"/>
      <c r="Q184" s="191"/>
      <c r="R184" s="203"/>
      <c r="S184" s="204"/>
      <c r="T184" s="191"/>
    </row>
    <row r="185" spans="3:20" ht="2.25" customHeight="1">
      <c r="C185" s="78"/>
      <c r="E185" s="78"/>
      <c r="F185" s="78"/>
      <c r="G185" s="78"/>
      <c r="I185" s="205"/>
      <c r="J185" s="205"/>
      <c r="K185" s="205"/>
      <c r="L185" s="205"/>
      <c r="M185" s="205"/>
      <c r="N185" s="205"/>
      <c r="O185" s="205"/>
      <c r="P185" s="205"/>
      <c r="Q185" s="205"/>
      <c r="R185" s="203"/>
      <c r="S185" s="204"/>
      <c r="T185" s="125"/>
    </row>
    <row r="186" spans="1:20" ht="15">
      <c r="A186" s="91" t="s">
        <v>207</v>
      </c>
      <c r="C186" s="50" t="s">
        <v>197</v>
      </c>
      <c r="I186" s="206">
        <f>IF(+I23&lt;&gt;"",+I23,"")</f>
      </c>
      <c r="J186" s="191"/>
      <c r="K186" s="206">
        <f>IF(+K23&lt;&gt;"",+K23,"")</f>
      </c>
      <c r="L186" s="191"/>
      <c r="M186" s="206">
        <f>IF(+M23&lt;&gt;"",+M23,"")</f>
      </c>
      <c r="N186" s="191"/>
      <c r="O186" s="206">
        <f>IF(+O23&lt;&gt;"",+O23,"")</f>
      </c>
      <c r="P186" s="191"/>
      <c r="Q186" s="48">
        <f>IF(OR(I186&lt;&gt;"",K186&lt;&gt;"",M186&lt;&gt;"",O186&lt;&gt;""),+I186+K186+M186+O186,"")</f>
      </c>
      <c r="R186" s="203"/>
      <c r="S186" s="204"/>
      <c r="T186" s="191"/>
    </row>
    <row r="187" spans="3:20" ht="2.25" customHeight="1">
      <c r="C187" s="78"/>
      <c r="E187" s="78"/>
      <c r="F187" s="78"/>
      <c r="G187" s="78"/>
      <c r="I187" s="205"/>
      <c r="J187" s="205"/>
      <c r="K187" s="205"/>
      <c r="L187" s="205"/>
      <c r="M187" s="205"/>
      <c r="N187" s="205"/>
      <c r="O187" s="205"/>
      <c r="P187" s="205"/>
      <c r="Q187" s="205"/>
      <c r="R187" s="203"/>
      <c r="S187" s="204"/>
      <c r="T187" s="125"/>
    </row>
    <row r="188" spans="1:20" ht="15">
      <c r="A188" s="91" t="s">
        <v>208</v>
      </c>
      <c r="C188" s="50" t="s">
        <v>209</v>
      </c>
      <c r="I188" s="206">
        <f>IF(OR(I184&lt;&gt;"",I186&lt;&gt;""),ROUND(+I184*I186/100,0),"")</f>
      </c>
      <c r="J188" s="191"/>
      <c r="K188" s="206">
        <f>IF(OR(K184&lt;&gt;"",K186&lt;&gt;""),ROUND(+K184*K186/100,0),"")</f>
      </c>
      <c r="L188" s="191"/>
      <c r="M188" s="206">
        <f>IF(OR(M184&lt;&gt;"",M186&lt;&gt;""),ROUND(+M184*M186/100,0),"")</f>
      </c>
      <c r="N188" s="191"/>
      <c r="O188" s="206">
        <f>IF(OR(O184&lt;&gt;"",O186&lt;&gt;""),ROUND(+O184*O186/100,0),"")</f>
      </c>
      <c r="P188" s="191"/>
      <c r="Q188" s="48">
        <f>IF(OR(I188&lt;&gt;"",K188&lt;&gt;"",M188&lt;&gt;"",O188&lt;&gt;""),+I188+K188+M188+O188,"")</f>
      </c>
      <c r="R188" s="203"/>
      <c r="S188" s="204"/>
      <c r="T188" s="191"/>
    </row>
    <row r="189" spans="3:20" ht="2.25" customHeight="1">
      <c r="C189" s="78"/>
      <c r="E189" s="78"/>
      <c r="F189" s="78"/>
      <c r="G189" s="78"/>
      <c r="I189" s="205"/>
      <c r="J189" s="205"/>
      <c r="K189" s="205"/>
      <c r="L189" s="205"/>
      <c r="M189" s="205"/>
      <c r="N189" s="205"/>
      <c r="O189" s="205"/>
      <c r="P189" s="205"/>
      <c r="Q189" s="205"/>
      <c r="R189" s="203"/>
      <c r="S189" s="204"/>
      <c r="T189" s="125"/>
    </row>
    <row r="190" spans="1:20" ht="15">
      <c r="A190" s="91" t="s">
        <v>210</v>
      </c>
      <c r="C190" s="50" t="s">
        <v>211</v>
      </c>
      <c r="I190" s="207"/>
      <c r="J190" s="191"/>
      <c r="K190" s="191"/>
      <c r="L190" s="191"/>
      <c r="M190" s="191"/>
      <c r="N190" s="191"/>
      <c r="O190" s="191"/>
      <c r="P190" s="191"/>
      <c r="Q190" s="148">
        <f>IF(OR(Q186&lt;&gt;"",Q188&lt;&gt;""),IF(Q186=0,0,ROUND(+Q188/Q186*100,4)),"")</f>
      </c>
      <c r="R190" s="203"/>
      <c r="S190" s="204"/>
      <c r="T190" s="191"/>
    </row>
    <row r="191" spans="3:20" ht="13.5" customHeight="1">
      <c r="C191" s="50"/>
      <c r="I191" s="207"/>
      <c r="J191" s="191"/>
      <c r="K191" s="191"/>
      <c r="L191" s="191"/>
      <c r="M191" s="191"/>
      <c r="N191" s="191"/>
      <c r="O191" s="191"/>
      <c r="P191" s="191"/>
      <c r="Q191" s="191"/>
      <c r="R191" s="203"/>
      <c r="S191" s="204"/>
      <c r="T191" s="191"/>
    </row>
    <row r="192" spans="1:20" ht="15">
      <c r="A192" s="91" t="s">
        <v>212</v>
      </c>
      <c r="C192" s="50" t="s">
        <v>213</v>
      </c>
      <c r="I192" s="46">
        <f>IF(I169&lt;&gt;"",IF(+'Summary Page'!K39&lt;&gt;"",+'Summary Page'!K39,0),"")</f>
      </c>
      <c r="J192" s="191"/>
      <c r="K192" s="46">
        <f>IF(K169&lt;&gt;"",IF(+'Summary Page'!M39&lt;&gt;"",+'Summary Page'!M39,0),"")</f>
      </c>
      <c r="L192" s="191"/>
      <c r="M192" s="46">
        <f>IF(M169&lt;&gt;"",IF(+'Summary Page'!O39&lt;&gt;"",+'Summary Page'!O39,0),"")</f>
      </c>
      <c r="N192" s="191"/>
      <c r="O192" s="46">
        <f>IF(O169&lt;&gt;"",IF(+'Summary Page'!Q39&lt;&gt;"",+'Summary Page'!Q39,0),"")</f>
      </c>
      <c r="P192" s="191"/>
      <c r="Q192" s="191"/>
      <c r="R192" s="203"/>
      <c r="S192" s="204"/>
      <c r="T192" s="191"/>
    </row>
    <row r="193" spans="3:20" ht="2.25" customHeight="1">
      <c r="C193" s="78"/>
      <c r="E193" s="78"/>
      <c r="F193" s="78"/>
      <c r="G193" s="78"/>
      <c r="I193" s="205"/>
      <c r="J193" s="205"/>
      <c r="K193" s="205"/>
      <c r="L193" s="205"/>
      <c r="M193" s="205"/>
      <c r="N193" s="205"/>
      <c r="O193" s="205"/>
      <c r="P193" s="205"/>
      <c r="Q193" s="205"/>
      <c r="R193" s="203"/>
      <c r="S193" s="204"/>
      <c r="T193" s="125"/>
    </row>
    <row r="194" spans="1:20" ht="15">
      <c r="A194" s="91" t="s">
        <v>214</v>
      </c>
      <c r="C194" s="50" t="s">
        <v>215</v>
      </c>
      <c r="I194" s="46">
        <f>IF(OR(I184&lt;&gt;"",I192&lt;&gt;""),+I184-I192,"")</f>
      </c>
      <c r="J194" s="191"/>
      <c r="K194" s="46">
        <f>IF(OR(K184&lt;&gt;"",K192&lt;&gt;""),+K184-K192,"")</f>
      </c>
      <c r="L194" s="191"/>
      <c r="M194" s="46">
        <f>IF(OR(M184&lt;&gt;"",M192&lt;&gt;""),+M184-M192,"")</f>
      </c>
      <c r="N194" s="191"/>
      <c r="O194" s="46">
        <f>IF(OR(O184&lt;&gt;"",O192&lt;&gt;""),+O184-O192,"")</f>
      </c>
      <c r="P194" s="191"/>
      <c r="Q194" s="191"/>
      <c r="R194" s="203"/>
      <c r="S194" s="204"/>
      <c r="T194" s="191"/>
    </row>
    <row r="195" spans="3:20" ht="2.25" customHeight="1">
      <c r="C195" s="78"/>
      <c r="E195" s="78"/>
      <c r="F195" s="78"/>
      <c r="G195" s="78"/>
      <c r="I195" s="205"/>
      <c r="J195" s="205"/>
      <c r="K195" s="205"/>
      <c r="L195" s="205"/>
      <c r="M195" s="205"/>
      <c r="N195" s="205"/>
      <c r="O195" s="205"/>
      <c r="P195" s="205"/>
      <c r="Q195" s="205"/>
      <c r="R195" s="203"/>
      <c r="S195" s="204"/>
      <c r="T195" s="125"/>
    </row>
    <row r="196" spans="1:20" ht="15">
      <c r="A196" s="91" t="s">
        <v>216</v>
      </c>
      <c r="C196" s="50" t="s">
        <v>197</v>
      </c>
      <c r="I196" s="206">
        <f>IF(+I23&lt;&gt;"",+I23,"")</f>
      </c>
      <c r="J196" s="191"/>
      <c r="K196" s="206">
        <f>IF(+K23&lt;&gt;"",+K23,"")</f>
      </c>
      <c r="L196" s="191"/>
      <c r="M196" s="206">
        <f>IF(+M23&lt;&gt;"",+M23,"")</f>
      </c>
      <c r="N196" s="191"/>
      <c r="O196" s="206">
        <f>IF(+O23&lt;&gt;"",+O23,"")</f>
      </c>
      <c r="P196" s="191"/>
      <c r="Q196" s="48">
        <f>IF(OR(I196&lt;&gt;"",K196&lt;&gt;"",M196&lt;&gt;"",O196&lt;&gt;""),+I196+K196+M196+O196,"")</f>
      </c>
      <c r="R196" s="203"/>
      <c r="S196" s="204"/>
      <c r="T196" s="191"/>
    </row>
    <row r="197" spans="3:20" ht="2.25" customHeight="1">
      <c r="C197" s="78"/>
      <c r="E197" s="78"/>
      <c r="F197" s="78"/>
      <c r="G197" s="78"/>
      <c r="I197" s="205"/>
      <c r="J197" s="205"/>
      <c r="K197" s="205"/>
      <c r="L197" s="205"/>
      <c r="M197" s="205"/>
      <c r="N197" s="205"/>
      <c r="O197" s="205"/>
      <c r="P197" s="205"/>
      <c r="Q197" s="205"/>
      <c r="R197" s="203"/>
      <c r="S197" s="204"/>
      <c r="T197" s="125"/>
    </row>
    <row r="198" spans="1:20" ht="15">
      <c r="A198" s="91" t="s">
        <v>217</v>
      </c>
      <c r="C198" s="50" t="s">
        <v>220</v>
      </c>
      <c r="I198" s="206">
        <f>IF(OR(I194&lt;&gt;"",I196&lt;&gt;""),ROUND(+I194*I196/100,0),"")</f>
      </c>
      <c r="J198" s="191"/>
      <c r="K198" s="206">
        <f>IF(OR(K194&lt;&gt;"",K196&lt;&gt;""),ROUND(+K194*K196/100,0),"")</f>
      </c>
      <c r="L198" s="191"/>
      <c r="M198" s="206">
        <f>IF(OR(M194&lt;&gt;"",M196&lt;&gt;""),ROUND(+M194*M196/100,0),"")</f>
      </c>
      <c r="N198" s="191"/>
      <c r="O198" s="206">
        <f>IF(OR(O194&lt;&gt;"",O196&lt;&gt;""),ROUND(+O194*O196/100,0),"")</f>
      </c>
      <c r="P198" s="191"/>
      <c r="Q198" s="48">
        <f>IF(OR(I198&lt;&gt;"",K198&lt;&gt;"",M198&lt;&gt;"",O198&lt;&gt;""),+I198+K198+M198+O198,"")</f>
      </c>
      <c r="R198" s="203"/>
      <c r="S198" s="204"/>
      <c r="T198" s="191"/>
    </row>
    <row r="199" spans="3:20" ht="2.25" customHeight="1">
      <c r="C199" s="78"/>
      <c r="E199" s="78"/>
      <c r="F199" s="78"/>
      <c r="G199" s="78"/>
      <c r="I199" s="205"/>
      <c r="J199" s="205"/>
      <c r="K199" s="205"/>
      <c r="L199" s="205"/>
      <c r="M199" s="205"/>
      <c r="N199" s="205"/>
      <c r="O199" s="205"/>
      <c r="P199" s="205"/>
      <c r="Q199" s="205"/>
      <c r="R199" s="203"/>
      <c r="S199" s="204"/>
      <c r="T199" s="125"/>
    </row>
    <row r="200" spans="1:20" ht="15">
      <c r="A200" s="91" t="s">
        <v>218</v>
      </c>
      <c r="C200" s="50" t="s">
        <v>219</v>
      </c>
      <c r="I200" s="207"/>
      <c r="J200" s="191"/>
      <c r="K200" s="191"/>
      <c r="L200" s="191"/>
      <c r="M200" s="191"/>
      <c r="N200" s="191"/>
      <c r="O200" s="191"/>
      <c r="P200" s="191"/>
      <c r="Q200" s="148">
        <f>IF(OR(Q196&lt;&gt;"",Q198&lt;&gt;""),IF(Q196=0,0,ROUND(+Q198/Q196*100,4)),"")</f>
      </c>
      <c r="R200" s="203"/>
      <c r="S200" s="204"/>
      <c r="T200" s="191"/>
    </row>
    <row r="201" spans="18:19" ht="2.25" customHeight="1">
      <c r="R201" s="62"/>
      <c r="S201" s="110"/>
    </row>
  </sheetData>
  <sheetProtection password="A999" sheet="1"/>
  <mergeCells count="7">
    <mergeCell ref="C21:H23"/>
    <mergeCell ref="C40:H42"/>
    <mergeCell ref="A10:T11"/>
    <mergeCell ref="C32:H34"/>
    <mergeCell ref="C68:H69"/>
    <mergeCell ref="C160:G161"/>
    <mergeCell ref="C55:H57"/>
  </mergeCells>
  <printOptions/>
  <pageMargins left="0" right="0" top="0.2" bottom="0.1" header="0.25" footer="0.1"/>
  <pageSetup orientation="landscape" scale="90" r:id="rId1"/>
  <headerFooter>
    <oddHeader>&amp;R
</oddHeader>
    <oddFooter>&amp;L&amp;"Times New Roman,Bold"&amp;11(Form Revised 04-2015)&amp;C&amp;"Times New Roman,Bold"&amp;11Informal Tax Rate Calculator File
Revised Prior Year Informational Form A, Page &amp;P of &amp;N</oddFooter>
  </headerFooter>
</worksheet>
</file>

<file path=xl/worksheets/sheet8.xml><?xml version="1.0" encoding="utf-8"?>
<worksheet xmlns="http://schemas.openxmlformats.org/spreadsheetml/2006/main" xmlns:r="http://schemas.openxmlformats.org/officeDocument/2006/relationships">
  <dimension ref="A1:Q201"/>
  <sheetViews>
    <sheetView showGridLines="0" zoomScalePageLayoutView="0" workbookViewId="0" topLeftCell="A1">
      <selection activeCell="A1" sqref="A1"/>
    </sheetView>
  </sheetViews>
  <sheetFormatPr defaultColWidth="9.00390625" defaultRowHeight="15.75"/>
  <cols>
    <col min="1" max="1" width="2.625" style="126" customWidth="1"/>
    <col min="2" max="2" width="9.625" style="127" customWidth="1"/>
    <col min="3" max="5" width="8.625" style="127" customWidth="1"/>
    <col min="6" max="6" width="2.125" style="127" customWidth="1"/>
    <col min="7" max="7" width="10.625" style="127" customWidth="1"/>
    <col min="8" max="8" width="2.125" style="127" customWidth="1"/>
    <col min="9" max="9" width="10.625" style="127" customWidth="1"/>
    <col min="10" max="10" width="1.625" style="127" customWidth="1"/>
    <col min="11" max="11" width="10.625" style="127" customWidth="1"/>
    <col min="12" max="12" width="1.625" style="127" customWidth="1"/>
    <col min="13" max="13" width="10.625" style="127" customWidth="1"/>
    <col min="14" max="14" width="1.625" style="127" customWidth="1"/>
    <col min="15" max="15" width="10.50390625" style="127" customWidth="1"/>
    <col min="16" max="16" width="1.625" style="127" customWidth="1"/>
    <col min="17" max="17" width="0.6171875" style="127" customWidth="1"/>
    <col min="18" max="16384" width="9.00390625" style="127" customWidth="1"/>
  </cols>
  <sheetData>
    <row r="1" spans="1:15" ht="15" customHeight="1">
      <c r="A1" s="408" t="s">
        <v>404</v>
      </c>
      <c r="N1" s="66" t="s">
        <v>270</v>
      </c>
      <c r="O1" s="232">
        <f ca="1">TODAY()</f>
        <v>42195</v>
      </c>
    </row>
    <row r="2" spans="1:15" s="50" customFormat="1" ht="15" customHeight="1">
      <c r="A2" s="179" t="s">
        <v>159</v>
      </c>
      <c r="B2" s="47"/>
      <c r="C2" s="47"/>
      <c r="D2" s="47"/>
      <c r="E2" s="47"/>
      <c r="F2" s="47"/>
      <c r="G2" s="47"/>
      <c r="H2" s="47"/>
      <c r="I2" s="47"/>
      <c r="J2" s="47"/>
      <c r="K2" s="47"/>
      <c r="O2" s="180" t="s">
        <v>150</v>
      </c>
    </row>
    <row r="3" spans="1:15" s="50" customFormat="1" ht="15" customHeight="1" thickBot="1">
      <c r="A3" s="159" t="s">
        <v>391</v>
      </c>
      <c r="B3" s="55"/>
      <c r="C3" s="55"/>
      <c r="D3" s="55"/>
      <c r="E3" s="55"/>
      <c r="F3" s="55"/>
      <c r="G3" s="55"/>
      <c r="H3" s="55"/>
      <c r="I3" s="55"/>
      <c r="J3" s="55"/>
      <c r="K3" s="55"/>
      <c r="L3" s="55"/>
      <c r="M3" s="55"/>
      <c r="N3" s="55"/>
      <c r="O3" s="230">
        <f>-'Data Entry Page'!Q6</f>
        <v>-2014</v>
      </c>
    </row>
    <row r="4" spans="1:14" s="50" customFormat="1" ht="15" customHeight="1" thickTop="1">
      <c r="A4" s="58">
        <f>IF(+'Data Entry Page'!A2&lt;&gt;"",+'Data Entry Page'!A2,"")</f>
      </c>
      <c r="B4" s="58"/>
      <c r="C4" s="58"/>
      <c r="E4" s="60">
        <f>IF(+'Data Entry Page'!H2&lt;&gt;"",+'Data Entry Page'!H2,"")</f>
      </c>
      <c r="F4" s="60" t="s">
        <v>277</v>
      </c>
      <c r="G4" s="61">
        <f>IF(+'Data Entry Page'!F1&lt;&gt;"",+'Data Entry Page'!F1,"")</f>
      </c>
      <c r="H4" s="60" t="s">
        <v>277</v>
      </c>
      <c r="I4" s="161">
        <f>IF(+'Data Entry Page'!L2&lt;&gt;"",+'Data Entry Page'!L2,"")</f>
      </c>
      <c r="L4" s="58">
        <f>IF(+'Data Entry Page'!N2&lt;&gt;"",+'Data Entry Page'!N2,"")</f>
      </c>
      <c r="M4" s="58"/>
      <c r="N4" s="58"/>
    </row>
    <row r="5" spans="1:14" s="50" customFormat="1" ht="13.5" customHeight="1">
      <c r="A5" s="100" t="s">
        <v>86</v>
      </c>
      <c r="B5" s="63"/>
      <c r="C5" s="63"/>
      <c r="E5" s="63" t="s">
        <v>87</v>
      </c>
      <c r="F5" s="63"/>
      <c r="G5" s="63"/>
      <c r="H5" s="63"/>
      <c r="I5" s="63"/>
      <c r="L5" s="63" t="s">
        <v>0</v>
      </c>
      <c r="M5" s="63"/>
      <c r="N5" s="63"/>
    </row>
    <row r="6" s="50" customFormat="1" ht="15">
      <c r="A6" s="91"/>
    </row>
    <row r="7" spans="1:14" s="62" customFormat="1" ht="14.25" customHeight="1">
      <c r="A7" s="306" t="s">
        <v>228</v>
      </c>
      <c r="B7" s="65"/>
      <c r="C7" s="65"/>
      <c r="D7" s="65"/>
      <c r="E7" s="65"/>
      <c r="F7" s="65"/>
      <c r="G7" s="65"/>
      <c r="H7" s="65"/>
      <c r="I7" s="65"/>
      <c r="J7" s="65"/>
      <c r="K7" s="65"/>
      <c r="L7" s="65"/>
      <c r="M7" s="65"/>
      <c r="N7" s="65"/>
    </row>
    <row r="8" spans="1:15" s="50" customFormat="1" ht="14.25" customHeight="1">
      <c r="A8" s="256" t="s">
        <v>278</v>
      </c>
      <c r="B8" s="62"/>
      <c r="C8" s="62"/>
      <c r="D8" s="62"/>
      <c r="E8" s="62"/>
      <c r="F8" s="62"/>
      <c r="G8" s="68"/>
      <c r="H8" s="62"/>
      <c r="I8" s="107"/>
      <c r="J8" s="62"/>
      <c r="K8" s="62"/>
      <c r="L8" s="62"/>
      <c r="M8" s="62"/>
      <c r="N8" s="62"/>
      <c r="O8" s="62"/>
    </row>
    <row r="9" spans="1:14" ht="14.25" customHeight="1">
      <c r="A9" s="439" t="s">
        <v>128</v>
      </c>
      <c r="B9" s="439"/>
      <c r="C9" s="439"/>
      <c r="D9" s="439"/>
      <c r="E9" s="439"/>
      <c r="F9" s="439"/>
      <c r="G9" s="439"/>
      <c r="H9" s="439"/>
      <c r="I9" s="439"/>
      <c r="J9" s="439"/>
      <c r="K9" s="439"/>
      <c r="L9" s="439"/>
      <c r="M9" s="439"/>
      <c r="N9" s="439"/>
    </row>
    <row r="10" spans="1:14" ht="14.25" customHeight="1">
      <c r="A10" s="439"/>
      <c r="B10" s="439"/>
      <c r="C10" s="439"/>
      <c r="D10" s="439"/>
      <c r="E10" s="439"/>
      <c r="F10" s="439"/>
      <c r="G10" s="439"/>
      <c r="H10" s="439"/>
      <c r="I10" s="439"/>
      <c r="J10" s="439"/>
      <c r="K10" s="439"/>
      <c r="L10" s="439"/>
      <c r="M10" s="439"/>
      <c r="N10" s="439"/>
    </row>
    <row r="11" s="50" customFormat="1" ht="15">
      <c r="A11" s="91"/>
    </row>
    <row r="12" spans="1:15" ht="14.25" customHeight="1">
      <c r="A12" s="261" t="s">
        <v>20</v>
      </c>
      <c r="B12" s="181" t="s">
        <v>68</v>
      </c>
      <c r="O12" s="182">
        <f>IF('Data Entry Page'!F47&lt;&gt;"",+'Data Entry Page'!F47,"")</f>
      </c>
    </row>
    <row r="13" s="50" customFormat="1" ht="15">
      <c r="A13" s="91"/>
    </row>
    <row r="14" spans="1:13" ht="14.25" customHeight="1">
      <c r="A14" s="262" t="s">
        <v>21</v>
      </c>
      <c r="B14" s="181" t="s">
        <v>69</v>
      </c>
      <c r="M14" s="118"/>
    </row>
    <row r="15" spans="1:13" ht="14.25" customHeight="1">
      <c r="A15" s="261"/>
      <c r="B15" s="72" t="s">
        <v>293</v>
      </c>
      <c r="C15" s="72"/>
      <c r="D15" s="72"/>
      <c r="E15" s="72"/>
      <c r="F15" s="72"/>
      <c r="G15" s="72"/>
      <c r="H15" s="72"/>
      <c r="I15" s="72"/>
      <c r="J15" s="72"/>
      <c r="K15" s="72"/>
      <c r="L15" s="72"/>
      <c r="M15" s="118"/>
    </row>
    <row r="16" spans="1:13" ht="14.25" customHeight="1">
      <c r="A16" s="261"/>
      <c r="B16" s="72"/>
      <c r="C16" s="72"/>
      <c r="D16" s="72"/>
      <c r="E16" s="72"/>
      <c r="F16" s="72"/>
      <c r="G16" s="72"/>
      <c r="H16" s="72"/>
      <c r="I16" s="72"/>
      <c r="J16" s="72"/>
      <c r="K16" s="72"/>
      <c r="L16" s="72"/>
      <c r="M16" s="118"/>
    </row>
    <row r="17" spans="1:13" ht="14.25" customHeight="1">
      <c r="A17" s="261"/>
      <c r="B17" s="72"/>
      <c r="C17" s="72"/>
      <c r="D17" s="72"/>
      <c r="E17" s="72"/>
      <c r="F17" s="72"/>
      <c r="G17" s="72"/>
      <c r="H17" s="72"/>
      <c r="I17" s="72"/>
      <c r="J17" s="72"/>
      <c r="K17" s="72"/>
      <c r="L17" s="72"/>
      <c r="M17" s="118"/>
    </row>
    <row r="18" spans="1:13" ht="14.25" customHeight="1">
      <c r="A18" s="261"/>
      <c r="B18" s="72"/>
      <c r="C18" s="72"/>
      <c r="D18" s="72"/>
      <c r="E18" s="72"/>
      <c r="F18" s="72"/>
      <c r="G18" s="72"/>
      <c r="H18" s="72"/>
      <c r="I18" s="72"/>
      <c r="J18" s="72"/>
      <c r="K18" s="72"/>
      <c r="L18" s="72"/>
      <c r="M18" s="118"/>
    </row>
    <row r="19" spans="1:13" ht="14.25" customHeight="1">
      <c r="A19" s="261"/>
      <c r="B19" s="72"/>
      <c r="C19" s="72"/>
      <c r="D19" s="72"/>
      <c r="E19" s="72"/>
      <c r="F19" s="72"/>
      <c r="G19" s="72"/>
      <c r="H19" s="72"/>
      <c r="I19" s="72"/>
      <c r="J19" s="72"/>
      <c r="K19" s="72"/>
      <c r="L19" s="72"/>
      <c r="M19" s="118"/>
    </row>
    <row r="20" spans="1:13" ht="14.25" customHeight="1">
      <c r="A20" s="261"/>
      <c r="B20" s="72"/>
      <c r="C20" s="72"/>
      <c r="D20" s="72"/>
      <c r="E20" s="72"/>
      <c r="F20" s="72"/>
      <c r="G20" s="72"/>
      <c r="H20" s="72"/>
      <c r="I20" s="72"/>
      <c r="J20" s="72"/>
      <c r="K20" s="72"/>
      <c r="L20" s="72"/>
      <c r="M20" s="118"/>
    </row>
    <row r="21" spans="1:13" ht="14.25" customHeight="1">
      <c r="A21" s="261"/>
      <c r="B21" s="72"/>
      <c r="C21" s="72"/>
      <c r="D21" s="72"/>
      <c r="E21" s="72"/>
      <c r="F21" s="72"/>
      <c r="G21" s="72"/>
      <c r="H21" s="72"/>
      <c r="I21" s="72"/>
      <c r="J21" s="72"/>
      <c r="K21" s="72"/>
      <c r="L21" s="72"/>
      <c r="M21" s="118"/>
    </row>
    <row r="22" spans="1:13" ht="14.25" customHeight="1">
      <c r="A22" s="261"/>
      <c r="B22" s="72"/>
      <c r="C22" s="72"/>
      <c r="D22" s="72"/>
      <c r="E22" s="72"/>
      <c r="F22" s="72"/>
      <c r="G22" s="72"/>
      <c r="H22" s="72"/>
      <c r="I22" s="72"/>
      <c r="J22" s="72"/>
      <c r="K22" s="72"/>
      <c r="L22" s="72"/>
      <c r="M22" s="118"/>
    </row>
    <row r="23" spans="1:13" ht="14.25" customHeight="1">
      <c r="A23" s="261"/>
      <c r="B23" s="72"/>
      <c r="C23" s="72"/>
      <c r="D23" s="72"/>
      <c r="E23" s="72"/>
      <c r="F23" s="72"/>
      <c r="G23" s="72"/>
      <c r="H23" s="72"/>
      <c r="I23" s="72"/>
      <c r="J23" s="72"/>
      <c r="K23" s="72"/>
      <c r="L23" s="72"/>
      <c r="M23" s="118"/>
    </row>
    <row r="24" spans="1:13" ht="14.25" customHeight="1">
      <c r="A24" s="261"/>
      <c r="B24" s="72"/>
      <c r="C24" s="72"/>
      <c r="D24" s="72"/>
      <c r="E24" s="72"/>
      <c r="F24" s="72"/>
      <c r="G24" s="72"/>
      <c r="H24" s="72"/>
      <c r="I24" s="72"/>
      <c r="J24" s="72"/>
      <c r="K24" s="72"/>
      <c r="L24" s="72"/>
      <c r="M24" s="118"/>
    </row>
    <row r="25" spans="1:13" ht="14.25" customHeight="1">
      <c r="A25" s="261"/>
      <c r="B25" s="72"/>
      <c r="C25" s="72"/>
      <c r="D25" s="72"/>
      <c r="E25" s="72"/>
      <c r="F25" s="72"/>
      <c r="G25" s="72"/>
      <c r="H25" s="72"/>
      <c r="I25" s="72"/>
      <c r="J25" s="72"/>
      <c r="K25" s="72"/>
      <c r="L25" s="72"/>
      <c r="M25" s="118"/>
    </row>
    <row r="26" spans="1:13" ht="14.25" customHeight="1">
      <c r="A26" s="261"/>
      <c r="B26" s="72"/>
      <c r="C26" s="72"/>
      <c r="D26" s="72"/>
      <c r="E26" s="72"/>
      <c r="F26" s="72"/>
      <c r="G26" s="72"/>
      <c r="H26" s="72"/>
      <c r="I26" s="72"/>
      <c r="J26" s="72"/>
      <c r="K26" s="72"/>
      <c r="L26" s="72"/>
      <c r="M26" s="118"/>
    </row>
    <row r="27" spans="1:13" ht="14.25" customHeight="1">
      <c r="A27" s="261"/>
      <c r="B27" s="72"/>
      <c r="C27" s="72"/>
      <c r="D27" s="72"/>
      <c r="E27" s="72"/>
      <c r="F27" s="72"/>
      <c r="G27" s="72"/>
      <c r="H27" s="72"/>
      <c r="I27" s="72"/>
      <c r="J27" s="72"/>
      <c r="K27" s="72"/>
      <c r="L27" s="72"/>
      <c r="M27" s="118"/>
    </row>
    <row r="28" spans="1:13" ht="14.25" customHeight="1">
      <c r="A28" s="261"/>
      <c r="B28" s="72"/>
      <c r="C28" s="72"/>
      <c r="D28" s="72"/>
      <c r="E28" s="72"/>
      <c r="F28" s="72"/>
      <c r="G28" s="72"/>
      <c r="H28" s="72"/>
      <c r="I28" s="72"/>
      <c r="J28" s="72"/>
      <c r="K28" s="72"/>
      <c r="L28" s="72"/>
      <c r="M28" s="118"/>
    </row>
    <row r="29" spans="1:13" ht="14.25" customHeight="1">
      <c r="A29" s="261"/>
      <c r="B29" s="72"/>
      <c r="C29" s="72"/>
      <c r="D29" s="72"/>
      <c r="E29" s="72"/>
      <c r="F29" s="72"/>
      <c r="G29" s="72"/>
      <c r="H29" s="72"/>
      <c r="I29" s="72"/>
      <c r="J29" s="72"/>
      <c r="K29" s="72"/>
      <c r="L29" s="72"/>
      <c r="M29" s="118"/>
    </row>
    <row r="30" spans="1:13" ht="14.25" customHeight="1">
      <c r="A30" s="261"/>
      <c r="B30" s="72"/>
      <c r="C30" s="72"/>
      <c r="D30" s="72"/>
      <c r="E30" s="72"/>
      <c r="F30" s="72"/>
      <c r="G30" s="72"/>
      <c r="H30" s="72"/>
      <c r="I30" s="72"/>
      <c r="J30" s="72"/>
      <c r="K30" s="72"/>
      <c r="L30" s="72"/>
      <c r="M30" s="118"/>
    </row>
    <row r="31" spans="1:13" ht="14.25" customHeight="1">
      <c r="A31" s="261"/>
      <c r="B31" s="72"/>
      <c r="C31" s="72"/>
      <c r="D31" s="72"/>
      <c r="E31" s="72"/>
      <c r="F31" s="72"/>
      <c r="G31" s="72"/>
      <c r="H31" s="72"/>
      <c r="I31" s="72"/>
      <c r="J31" s="72"/>
      <c r="K31" s="72"/>
      <c r="L31" s="72"/>
      <c r="M31" s="118"/>
    </row>
    <row r="32" spans="1:13" ht="14.25" customHeight="1">
      <c r="A32" s="261"/>
      <c r="B32" s="72"/>
      <c r="C32" s="72"/>
      <c r="D32" s="72"/>
      <c r="E32" s="72"/>
      <c r="F32" s="72"/>
      <c r="G32" s="72"/>
      <c r="H32" s="72"/>
      <c r="I32" s="72"/>
      <c r="J32" s="72"/>
      <c r="K32" s="72"/>
      <c r="L32" s="72"/>
      <c r="M32" s="118"/>
    </row>
    <row r="33" s="50" customFormat="1" ht="15">
      <c r="A33" s="91"/>
    </row>
    <row r="34" spans="1:15" ht="14.25" customHeight="1">
      <c r="A34" s="262" t="s">
        <v>22</v>
      </c>
      <c r="B34" s="181" t="s">
        <v>70</v>
      </c>
      <c r="M34" s="187">
        <f>IF(OR('Data Entry Page'!N47&lt;&gt;"",'Data Entry Page'!F49&lt;&gt;""),IF('Data Entry Page'!N47&gt;0,'Data Entry Page'!N47,0),"")</f>
      </c>
      <c r="N34" s="188"/>
      <c r="O34" s="187">
        <f>IF(OR('Data Entry Page'!N49&lt;&gt;"",'Data Entry Page'!F49&lt;&gt;""),IF('Data Entry Page'!N49&gt;0,'Data Entry Page'!N49,0),"")</f>
      </c>
    </row>
    <row r="35" spans="1:15" ht="14.25" customHeight="1">
      <c r="A35" s="263"/>
      <c r="M35" s="118" t="s">
        <v>62</v>
      </c>
      <c r="N35" s="118"/>
      <c r="O35" s="118" t="s">
        <v>63</v>
      </c>
    </row>
    <row r="36" s="50" customFormat="1" ht="15">
      <c r="A36" s="91"/>
    </row>
    <row r="37" spans="1:13" ht="14.25" customHeight="1">
      <c r="A37" s="262" t="s">
        <v>23</v>
      </c>
      <c r="B37" s="181" t="s">
        <v>71</v>
      </c>
      <c r="K37" s="118"/>
      <c r="M37" s="118"/>
    </row>
    <row r="38" spans="1:15" ht="14.25" customHeight="1">
      <c r="A38" s="263"/>
      <c r="B38" s="127" t="s">
        <v>294</v>
      </c>
      <c r="K38" s="118"/>
      <c r="O38" s="189">
        <f>IF(OR('Data Entry Page'!N52&lt;&gt;"",'Data Entry Page'!F49&lt;&gt;""),IF('Data Entry Page'!N52&gt;0,'Data Entry Page'!N52,""),"")</f>
      </c>
    </row>
    <row r="39" s="50" customFormat="1" ht="15">
      <c r="A39" s="91"/>
    </row>
    <row r="40" spans="1:2" ht="14.25" customHeight="1">
      <c r="A40" s="262" t="s">
        <v>25</v>
      </c>
      <c r="B40" s="181" t="s">
        <v>279</v>
      </c>
    </row>
    <row r="41" spans="1:15" ht="14.25" customHeight="1">
      <c r="A41" s="261"/>
      <c r="B41" s="183" t="s">
        <v>281</v>
      </c>
      <c r="M41" s="184"/>
      <c r="N41" s="127" t="s">
        <v>280</v>
      </c>
      <c r="O41" s="185">
        <f>IF(OR('Data Entry Page'!F52&lt;&gt;"",'Data Entry Page'!F49&lt;&gt;""),IF('Data Entry Page'!F52&gt;0,'Data Entry Page'!F52,""),"")</f>
      </c>
    </row>
    <row r="42" s="50" customFormat="1" ht="15">
      <c r="A42" s="91"/>
    </row>
    <row r="43" spans="1:2" ht="14.25" customHeight="1">
      <c r="A43" s="261"/>
      <c r="B43" s="181" t="s">
        <v>282</v>
      </c>
    </row>
    <row r="44" spans="1:15" ht="14.25" customHeight="1">
      <c r="A44" s="261"/>
      <c r="B44" s="183" t="s">
        <v>295</v>
      </c>
      <c r="M44" s="186"/>
      <c r="N44" s="127" t="s">
        <v>283</v>
      </c>
      <c r="O44" s="185">
        <f>IF(OR('Data Entry Page'!F54&lt;&gt;"",'Data Entry Page'!F49&lt;&gt;""),IF('Data Entry Page'!F54&gt;0,'Data Entry Page'!F54,""),"")</f>
      </c>
    </row>
    <row r="45" s="50" customFormat="1" ht="15">
      <c r="A45" s="91"/>
    </row>
    <row r="46" s="50" customFormat="1" ht="15">
      <c r="A46" s="91"/>
    </row>
    <row r="47" s="50" customFormat="1" ht="15">
      <c r="A47" s="91"/>
    </row>
    <row r="48" s="50" customFormat="1" ht="15">
      <c r="A48" s="91"/>
    </row>
    <row r="49" s="50" customFormat="1" ht="15">
      <c r="A49" s="91"/>
    </row>
    <row r="50" s="50" customFormat="1" ht="15">
      <c r="A50" s="91"/>
    </row>
    <row r="51" s="50" customFormat="1" ht="15">
      <c r="A51" s="91"/>
    </row>
    <row r="52" s="50" customFormat="1" ht="15">
      <c r="A52" s="91"/>
    </row>
    <row r="53" s="50" customFormat="1" ht="15">
      <c r="A53" s="91"/>
    </row>
    <row r="54" s="50" customFormat="1" ht="15">
      <c r="A54" s="91"/>
    </row>
    <row r="55" s="50" customFormat="1" ht="15">
      <c r="A55" s="91"/>
    </row>
    <row r="56" s="50" customFormat="1" ht="15">
      <c r="A56" s="91"/>
    </row>
    <row r="57" s="50" customFormat="1" ht="15">
      <c r="A57" s="91"/>
    </row>
    <row r="58" spans="1:15" ht="15" customHeight="1" hidden="1">
      <c r="A58" s="126" t="s">
        <v>64</v>
      </c>
      <c r="L58" s="50"/>
      <c r="M58" s="50"/>
      <c r="O58" s="239">
        <f>IF(O12&lt;&gt;"",IF('Data Entry Page'!F52&gt;0,+'Informational Form B'!M34+'Informational Form B'!O34+'Informational Form B'!O41,+'Informational Form B'!M34+'Informational Form B'!O34+'Informational Form B'!O44),"")</f>
      </c>
    </row>
    <row r="59" s="50" customFormat="1" ht="4.5" customHeight="1">
      <c r="A59" s="91"/>
    </row>
    <row r="60" s="50" customFormat="1" ht="15">
      <c r="A60" s="91"/>
    </row>
    <row r="61" s="50" customFormat="1" ht="15">
      <c r="A61" s="91"/>
    </row>
    <row r="62" s="50" customFormat="1" ht="15">
      <c r="A62" s="91"/>
    </row>
    <row r="63" s="50" customFormat="1" ht="2.25" customHeight="1">
      <c r="A63" s="91"/>
    </row>
    <row r="64" spans="1:17" s="50" customFormat="1" ht="15">
      <c r="A64" s="503" t="s">
        <v>410</v>
      </c>
      <c r="B64" s="504"/>
      <c r="C64" s="504"/>
      <c r="D64" s="504"/>
      <c r="E64" s="504"/>
      <c r="F64" s="504"/>
      <c r="G64" s="504"/>
      <c r="H64" s="504"/>
      <c r="I64" s="504"/>
      <c r="J64" s="504"/>
      <c r="K64" s="504"/>
      <c r="L64" s="504"/>
      <c r="M64" s="504"/>
      <c r="N64" s="504"/>
      <c r="O64" s="504"/>
      <c r="P64" s="505"/>
      <c r="Q64" s="394"/>
    </row>
    <row r="65" spans="1:17" s="50" customFormat="1" ht="15">
      <c r="A65" s="506"/>
      <c r="B65" s="507"/>
      <c r="C65" s="507"/>
      <c r="D65" s="507"/>
      <c r="E65" s="507"/>
      <c r="F65" s="507"/>
      <c r="G65" s="507"/>
      <c r="H65" s="507"/>
      <c r="I65" s="507"/>
      <c r="J65" s="507"/>
      <c r="K65" s="507"/>
      <c r="L65" s="507"/>
      <c r="M65" s="507"/>
      <c r="N65" s="507"/>
      <c r="O65" s="507"/>
      <c r="P65" s="508"/>
      <c r="Q65" s="394"/>
    </row>
    <row r="66" spans="1:17" s="50" customFormat="1" ht="15">
      <c r="A66" s="506"/>
      <c r="B66" s="507"/>
      <c r="C66" s="507"/>
      <c r="D66" s="507"/>
      <c r="E66" s="507"/>
      <c r="F66" s="507"/>
      <c r="G66" s="507"/>
      <c r="H66" s="507"/>
      <c r="I66" s="507"/>
      <c r="J66" s="507"/>
      <c r="K66" s="507"/>
      <c r="L66" s="507"/>
      <c r="M66" s="507"/>
      <c r="N66" s="507"/>
      <c r="O66" s="507"/>
      <c r="P66" s="508"/>
      <c r="Q66" s="394"/>
    </row>
    <row r="67" spans="1:17" ht="15" customHeight="1">
      <c r="A67" s="312" t="s">
        <v>387</v>
      </c>
      <c r="B67" s="389"/>
      <c r="C67" s="390"/>
      <c r="D67" s="390"/>
      <c r="E67" s="390"/>
      <c r="F67" s="390"/>
      <c r="G67" s="390"/>
      <c r="H67" s="390"/>
      <c r="I67" s="390"/>
      <c r="J67" s="390"/>
      <c r="K67" s="390"/>
      <c r="L67" s="317"/>
      <c r="M67" s="317"/>
      <c r="N67" s="317"/>
      <c r="O67" s="317"/>
      <c r="P67" s="391"/>
      <c r="Q67" s="317"/>
    </row>
    <row r="68" spans="1:17" ht="15" customHeight="1">
      <c r="A68" s="312"/>
      <c r="B68" s="389" t="s">
        <v>386</v>
      </c>
      <c r="C68" s="390"/>
      <c r="D68" s="390"/>
      <c r="E68" s="390"/>
      <c r="F68" s="390"/>
      <c r="G68" s="390"/>
      <c r="H68" s="390"/>
      <c r="I68" s="390"/>
      <c r="J68" s="390"/>
      <c r="K68" s="390"/>
      <c r="L68" s="317"/>
      <c r="M68" s="317"/>
      <c r="N68" s="317"/>
      <c r="O68" s="317"/>
      <c r="P68" s="391"/>
      <c r="Q68" s="317"/>
    </row>
    <row r="69" spans="1:17" ht="1.5" customHeight="1">
      <c r="A69" s="312"/>
      <c r="B69" s="390"/>
      <c r="C69" s="390"/>
      <c r="D69" s="390"/>
      <c r="E69" s="390"/>
      <c r="F69" s="390"/>
      <c r="G69" s="390"/>
      <c r="H69" s="390"/>
      <c r="I69" s="390"/>
      <c r="J69" s="390"/>
      <c r="K69" s="390"/>
      <c r="L69" s="317"/>
      <c r="M69" s="317"/>
      <c r="N69" s="317"/>
      <c r="O69" s="317"/>
      <c r="P69" s="391"/>
      <c r="Q69" s="317"/>
    </row>
    <row r="70" spans="1:17" s="28" customFormat="1" ht="15" customHeight="1">
      <c r="A70" s="346" t="s">
        <v>376</v>
      </c>
      <c r="B70" s="313"/>
      <c r="C70" s="313"/>
      <c r="D70" s="313"/>
      <c r="E70" s="313"/>
      <c r="F70" s="313"/>
      <c r="G70" s="313"/>
      <c r="H70" s="313"/>
      <c r="I70" s="313"/>
      <c r="J70" s="313"/>
      <c r="K70" s="313"/>
      <c r="L70" s="319"/>
      <c r="M70" s="314"/>
      <c r="N70" s="320"/>
      <c r="O70" s="320"/>
      <c r="P70" s="348"/>
      <c r="Q70" s="349"/>
    </row>
    <row r="71" spans="1:17" s="62" customFormat="1" ht="3" customHeight="1">
      <c r="A71" s="322"/>
      <c r="B71" s="322"/>
      <c r="C71" s="322"/>
      <c r="D71" s="322"/>
      <c r="E71" s="322"/>
      <c r="F71" s="322"/>
      <c r="G71" s="323"/>
      <c r="H71" s="322"/>
      <c r="I71" s="323"/>
      <c r="J71" s="322"/>
      <c r="K71" s="323"/>
      <c r="L71" s="322"/>
      <c r="M71" s="323"/>
      <c r="N71" s="322"/>
      <c r="O71" s="323"/>
      <c r="P71" s="322"/>
      <c r="Q71" s="2"/>
    </row>
    <row r="72" spans="1:15" s="235" customFormat="1" ht="14.25" customHeight="1">
      <c r="A72" s="258"/>
      <c r="B72" s="258"/>
      <c r="C72" s="258"/>
      <c r="D72" s="258"/>
      <c r="E72" s="258"/>
      <c r="F72" s="258"/>
      <c r="G72" s="257" t="s">
        <v>3</v>
      </c>
      <c r="H72" s="259"/>
      <c r="I72" s="234" t="s">
        <v>5</v>
      </c>
      <c r="K72" s="236" t="s">
        <v>6</v>
      </c>
      <c r="M72" s="260" t="s">
        <v>7</v>
      </c>
      <c r="O72" s="265" t="s">
        <v>48</v>
      </c>
    </row>
    <row r="73" s="50" customFormat="1" ht="4.5" customHeight="1">
      <c r="A73" s="91"/>
    </row>
    <row r="74" spans="1:9" ht="14.25" customHeight="1">
      <c r="A74" s="262" t="s">
        <v>26</v>
      </c>
      <c r="B74" s="181" t="s">
        <v>284</v>
      </c>
      <c r="I74" s="184"/>
    </row>
    <row r="75" spans="1:2" ht="14.25" customHeight="1">
      <c r="A75" s="261"/>
      <c r="B75" s="191" t="s">
        <v>369</v>
      </c>
    </row>
    <row r="76" spans="1:15" ht="14.25" customHeight="1">
      <c r="A76" s="261"/>
      <c r="B76" s="191" t="s">
        <v>358</v>
      </c>
      <c r="G76" s="148">
        <f>IF('Data Entry Page'!$F$47&lt;&gt;"",IF(OR('Data Entry Page'!$F$49="No",'Data Entry Page'!$N$52&gt;0),0,+'Informational Summary Page'!K15),"")</f>
      </c>
      <c r="H76" s="191"/>
      <c r="I76" s="148">
        <f>IF('Data Entry Page'!$F$47&lt;&gt;"",IF(OR('Data Entry Page'!$F$49="No",'Data Entry Page'!$N$52&gt;0),0,+'Informational Summary Page'!M15),"")</f>
      </c>
      <c r="J76" s="191"/>
      <c r="K76" s="148">
        <f>IF('Data Entry Page'!$F$47&lt;&gt;"",IF(OR('Data Entry Page'!$F$49="No",'Data Entry Page'!$N$52&gt;0),0,+'Informational Summary Page'!O15),"")</f>
      </c>
      <c r="L76" s="191"/>
      <c r="M76" s="148">
        <f>IF('Data Entry Page'!$F$47&lt;&gt;"",IF(OR('Data Entry Page'!$F$49="No",'Data Entry Page'!$N$52&gt;0),0,+'Informational Summary Page'!Q15),"")</f>
      </c>
      <c r="N76" s="191"/>
      <c r="O76" s="148">
        <f>IF('Data Entry Page'!$F$47&lt;&gt;"",IF(OR('Data Entry Page'!$F$49="No",'Data Entry Page'!$N$52&gt;0),0,+'Informational Summary Page'!S15),"")</f>
      </c>
    </row>
    <row r="77" spans="1:15" s="50" customFormat="1" ht="4.5" customHeight="1">
      <c r="A77" s="91"/>
      <c r="G77" s="191"/>
      <c r="H77" s="191"/>
      <c r="I77" s="191"/>
      <c r="J77" s="191"/>
      <c r="K77" s="191"/>
      <c r="L77" s="191"/>
      <c r="M77" s="191"/>
      <c r="N77" s="191"/>
      <c r="O77" s="191"/>
    </row>
    <row r="78" spans="1:15" s="50" customFormat="1" ht="4.5" customHeight="1">
      <c r="A78" s="91"/>
      <c r="G78" s="191"/>
      <c r="H78" s="191"/>
      <c r="I78" s="191"/>
      <c r="J78" s="191"/>
      <c r="K78" s="191"/>
      <c r="L78" s="191"/>
      <c r="M78" s="191"/>
      <c r="N78" s="191"/>
      <c r="O78" s="191"/>
    </row>
    <row r="79" spans="1:15" ht="14.25" customHeight="1">
      <c r="A79" s="262" t="s">
        <v>27</v>
      </c>
      <c r="B79" s="181" t="s">
        <v>285</v>
      </c>
      <c r="G79" s="191"/>
      <c r="H79" s="191"/>
      <c r="I79" s="330"/>
      <c r="J79" s="191"/>
      <c r="K79" s="191"/>
      <c r="L79" s="191"/>
      <c r="M79" s="191"/>
      <c r="N79" s="191"/>
      <c r="O79" s="191"/>
    </row>
    <row r="80" spans="1:15" ht="14.25" customHeight="1">
      <c r="A80" s="261"/>
      <c r="B80" s="147" t="s">
        <v>370</v>
      </c>
      <c r="C80" s="72"/>
      <c r="D80" s="72"/>
      <c r="E80" s="72"/>
      <c r="F80" s="72"/>
      <c r="G80" s="148">
        <f>IF('Data Entry Page'!$F$49&lt;&gt;"",IF($O41&lt;&gt;"",+$O41+G76,IF($O44&lt;&gt;"",+$O44,"")),"")</f>
      </c>
      <c r="H80" s="147"/>
      <c r="I80" s="148">
        <f>IF('Data Entry Page'!$F$49&lt;&gt;"",IF($O41&lt;&gt;"",+$O41+I76,IF($O44&lt;&gt;"",+$O44,"")),"")</f>
      </c>
      <c r="J80" s="191"/>
      <c r="K80" s="148">
        <f>IF('Data Entry Page'!$F$49&lt;&gt;"",IF($O41&lt;&gt;"",+$O41+K76,IF($O44&lt;&gt;"",+$O44,"")),"")</f>
      </c>
      <c r="L80" s="191"/>
      <c r="M80" s="148">
        <f>IF('Data Entry Page'!$F$49&lt;&gt;"",IF($O41&lt;&gt;"",+$O41+M76,IF($O44&lt;&gt;"",+$O44,"")),"")</f>
      </c>
      <c r="N80" s="191"/>
      <c r="O80" s="148">
        <f>IF('Data Entry Page'!$F$49&lt;&gt;"",IF($O41&lt;&gt;"",+$O41+O76,IF($O44&lt;&gt;"",+$O44,"")),"")</f>
      </c>
    </row>
    <row r="81" spans="1:15" s="50" customFormat="1" ht="4.5" customHeight="1">
      <c r="A81" s="91"/>
      <c r="G81" s="191"/>
      <c r="H81" s="191"/>
      <c r="I81" s="191"/>
      <c r="J81" s="191"/>
      <c r="K81" s="191"/>
      <c r="L81" s="191"/>
      <c r="M81" s="191"/>
      <c r="N81" s="191"/>
      <c r="O81" s="191"/>
    </row>
    <row r="82" spans="1:15" ht="14.25" customHeight="1">
      <c r="A82" s="262" t="s">
        <v>28</v>
      </c>
      <c r="B82" s="231" t="s">
        <v>29</v>
      </c>
      <c r="C82" s="72"/>
      <c r="D82" s="72"/>
      <c r="E82" s="72"/>
      <c r="F82" s="72"/>
      <c r="G82" s="147"/>
      <c r="H82" s="147"/>
      <c r="I82" s="331"/>
      <c r="J82" s="191"/>
      <c r="K82" s="191"/>
      <c r="L82" s="191"/>
      <c r="M82" s="191"/>
      <c r="N82" s="191"/>
      <c r="O82" s="191"/>
    </row>
    <row r="83" spans="1:15" ht="14.25" customHeight="1">
      <c r="A83" s="261"/>
      <c r="B83" s="147" t="s">
        <v>371</v>
      </c>
      <c r="C83" s="72"/>
      <c r="D83" s="72"/>
      <c r="E83" s="72"/>
      <c r="F83" s="72"/>
      <c r="G83" s="332">
        <f>IF($O$12&lt;&gt;"",IF('Data Entry Page'!$F$49&lt;&gt;"",+'Informational Form A'!I60,""),"")</f>
      </c>
      <c r="H83" s="147"/>
      <c r="I83" s="332">
        <f>IF($O$12&lt;&gt;"",IF('Data Entry Page'!$F$49&lt;&gt;"",+'Informational Form A'!K60,""),"")</f>
      </c>
      <c r="J83" s="191"/>
      <c r="K83" s="332">
        <f>IF($O$12&lt;&gt;"",IF('Data Entry Page'!$F$49&lt;&gt;"",+'Informational Form A'!M60,""),"")</f>
      </c>
      <c r="L83" s="191"/>
      <c r="M83" s="332">
        <f>IF($O$12&lt;&gt;"",IF('Data Entry Page'!$F$49&lt;&gt;"",+'Informational Form A'!O60,""),"")</f>
      </c>
      <c r="N83" s="191"/>
      <c r="O83" s="332">
        <f>IF($O$12&lt;&gt;"",IF('Data Entry Page'!$F$49&lt;&gt;"",+'Informational Form A'!T60,""),"")</f>
      </c>
    </row>
    <row r="84" spans="1:15" s="50" customFormat="1" ht="4.5" customHeight="1">
      <c r="A84" s="91"/>
      <c r="G84" s="191"/>
      <c r="H84" s="191"/>
      <c r="I84" s="191"/>
      <c r="J84" s="191"/>
      <c r="K84" s="191"/>
      <c r="L84" s="191"/>
      <c r="M84" s="191"/>
      <c r="N84" s="191"/>
      <c r="O84" s="191"/>
    </row>
    <row r="85" spans="1:15" ht="14.25" customHeight="1">
      <c r="A85" s="262" t="s">
        <v>30</v>
      </c>
      <c r="B85" s="181" t="s">
        <v>286</v>
      </c>
      <c r="G85" s="191"/>
      <c r="H85" s="191"/>
      <c r="I85" s="331"/>
      <c r="J85" s="191"/>
      <c r="K85" s="191"/>
      <c r="L85" s="191"/>
      <c r="M85" s="191"/>
      <c r="N85" s="191"/>
      <c r="O85" s="191"/>
    </row>
    <row r="86" spans="1:15" ht="14.25" customHeight="1">
      <c r="A86" s="261"/>
      <c r="B86" s="191" t="s">
        <v>287</v>
      </c>
      <c r="G86" s="191"/>
      <c r="H86" s="191"/>
      <c r="I86" s="331"/>
      <c r="J86" s="191"/>
      <c r="K86" s="191"/>
      <c r="L86" s="191"/>
      <c r="M86" s="191"/>
      <c r="N86" s="191"/>
      <c r="O86" s="191"/>
    </row>
    <row r="87" spans="1:15" ht="14.25" customHeight="1">
      <c r="A87" s="261"/>
      <c r="B87" s="191" t="s">
        <v>360</v>
      </c>
      <c r="G87" s="48">
        <f>IF(OR(G80&lt;&gt;"",G83&lt;&gt;""),ROUND(G80*G83/100,0),"")</f>
      </c>
      <c r="H87" s="191"/>
      <c r="I87" s="48">
        <f>IF(OR(I80&lt;&gt;"",I83&lt;&gt;""),ROUND(I80*I83/100,0),"")</f>
      </c>
      <c r="J87" s="191"/>
      <c r="K87" s="48">
        <f>IF(OR(K80&lt;&gt;"",K83&lt;&gt;""),ROUND(K80*K83/100,0),"")</f>
      </c>
      <c r="L87" s="191"/>
      <c r="M87" s="48">
        <f>IF(OR(M80&lt;&gt;"",M83&lt;&gt;""),ROUND(M80*M83/100,0),"")</f>
      </c>
      <c r="N87" s="191"/>
      <c r="O87" s="48">
        <f>IF(OR(O80&lt;&gt;"",O83&lt;&gt;""),ROUND(O80*O83/100,0),"")</f>
      </c>
    </row>
    <row r="88" spans="1:15" s="50" customFormat="1" ht="4.5" customHeight="1">
      <c r="A88" s="91"/>
      <c r="G88" s="191"/>
      <c r="H88" s="191"/>
      <c r="I88" s="191"/>
      <c r="J88" s="191"/>
      <c r="K88" s="191"/>
      <c r="L88" s="191"/>
      <c r="M88" s="191"/>
      <c r="N88" s="191"/>
      <c r="O88" s="191"/>
    </row>
    <row r="89" spans="1:15" ht="14.25" customHeight="1">
      <c r="A89" s="262" t="s">
        <v>31</v>
      </c>
      <c r="B89" s="181" t="s">
        <v>288</v>
      </c>
      <c r="G89" s="191"/>
      <c r="H89" s="191"/>
      <c r="I89" s="191"/>
      <c r="J89" s="191"/>
      <c r="K89" s="191"/>
      <c r="L89" s="191"/>
      <c r="M89" s="191"/>
      <c r="N89" s="191"/>
      <c r="O89" s="191"/>
    </row>
    <row r="90" spans="1:15" ht="14.25" customHeight="1">
      <c r="A90" s="261"/>
      <c r="B90" s="191" t="s">
        <v>289</v>
      </c>
      <c r="G90" s="333">
        <f>IF('Data Entry Page'!$Q$6=2014,0.015,"Use PY Calculator")</f>
        <v>0.015</v>
      </c>
      <c r="H90" s="190"/>
      <c r="I90" s="333">
        <f>IF('Data Entry Page'!$Q$6=2014,0.015,"Use PY Calculator")</f>
        <v>0.015</v>
      </c>
      <c r="J90" s="190"/>
      <c r="K90" s="333">
        <f>IF('Data Entry Page'!$Q$6=2014,0.015,"Use PY Calculator")</f>
        <v>0.015</v>
      </c>
      <c r="L90" s="190"/>
      <c r="M90" s="333">
        <f>IF('Data Entry Page'!$Q$6=2014,0.015,"Use PY Calculator")</f>
        <v>0.015</v>
      </c>
      <c r="N90" s="191"/>
      <c r="O90" s="333">
        <f>IF('Data Entry Page'!$Q$6=2014,0.015,"Use PY Calculator")</f>
        <v>0.015</v>
      </c>
    </row>
    <row r="91" spans="1:15" s="50" customFormat="1" ht="4.5" customHeight="1">
      <c r="A91" s="91"/>
      <c r="G91" s="191"/>
      <c r="H91" s="191"/>
      <c r="I91" s="191"/>
      <c r="J91" s="191"/>
      <c r="K91" s="191"/>
      <c r="L91" s="191"/>
      <c r="M91" s="191"/>
      <c r="N91" s="191"/>
      <c r="O91" s="191"/>
    </row>
    <row r="92" spans="1:15" ht="14.25" customHeight="1">
      <c r="A92" s="262" t="s">
        <v>33</v>
      </c>
      <c r="B92" s="181" t="s">
        <v>290</v>
      </c>
      <c r="G92" s="191"/>
      <c r="H92" s="191"/>
      <c r="I92" s="191"/>
      <c r="J92" s="191"/>
      <c r="K92" s="191"/>
      <c r="L92" s="191"/>
      <c r="M92" s="191"/>
      <c r="N92" s="191"/>
      <c r="O92" s="191"/>
    </row>
    <row r="93" spans="1:15" ht="14.25" customHeight="1">
      <c r="A93" s="261"/>
      <c r="B93" s="191" t="s">
        <v>361</v>
      </c>
      <c r="G93" s="206">
        <f>IF(AND(G87&lt;&gt;"",G90&lt;&gt;""),ROUND(G87*G90,0),"")</f>
      </c>
      <c r="H93" s="207"/>
      <c r="I93" s="206">
        <f>IF(AND(I87&lt;&gt;"",I90&lt;&gt;""),ROUND(I87*I90,0),"")</f>
      </c>
      <c r="J93" s="207"/>
      <c r="K93" s="206">
        <f>IF(AND(K87&lt;&gt;"",K90&lt;&gt;""),ROUND(K87*K90,0),"")</f>
      </c>
      <c r="L93" s="207"/>
      <c r="M93" s="206">
        <f>IF(AND(M87&lt;&gt;"",M90&lt;&gt;""),ROUND(M87*M90,0),"")</f>
      </c>
      <c r="N93" s="207"/>
      <c r="O93" s="206">
        <f>IF(AND(O87&lt;&gt;"",O90&lt;&gt;""),ROUND(O87*O90,0),"")</f>
      </c>
    </row>
    <row r="94" spans="1:15" s="50" customFormat="1" ht="4.5" customHeight="1">
      <c r="A94" s="91"/>
      <c r="G94" s="207"/>
      <c r="H94" s="207"/>
      <c r="I94" s="207"/>
      <c r="J94" s="207"/>
      <c r="K94" s="207"/>
      <c r="L94" s="207"/>
      <c r="M94" s="207"/>
      <c r="N94" s="207"/>
      <c r="O94" s="207"/>
    </row>
    <row r="95" spans="1:15" ht="14.25" customHeight="1">
      <c r="A95" s="262" t="s">
        <v>34</v>
      </c>
      <c r="B95" s="181" t="s">
        <v>291</v>
      </c>
      <c r="G95" s="191"/>
      <c r="H95" s="191"/>
      <c r="I95" s="191"/>
      <c r="J95" s="191"/>
      <c r="K95" s="191"/>
      <c r="L95" s="191"/>
      <c r="M95" s="191"/>
      <c r="N95" s="191"/>
      <c r="O95" s="191"/>
    </row>
    <row r="96" spans="1:15" ht="14.25" customHeight="1">
      <c r="A96" s="261"/>
      <c r="B96" s="191" t="s">
        <v>292</v>
      </c>
      <c r="G96" s="191"/>
      <c r="H96" s="191"/>
      <c r="I96" s="191"/>
      <c r="J96" s="191"/>
      <c r="K96" s="191"/>
      <c r="L96" s="191"/>
      <c r="M96" s="191"/>
      <c r="N96" s="191"/>
      <c r="O96" s="191"/>
    </row>
    <row r="97" spans="1:15" ht="14.25" customHeight="1">
      <c r="A97" s="261"/>
      <c r="B97" s="191" t="s">
        <v>362</v>
      </c>
      <c r="G97" s="48">
        <f>IF(OR(G87&lt;&gt;"",G93&lt;&gt;""),+G87+G93,"")</f>
      </c>
      <c r="H97" s="191"/>
      <c r="I97" s="48">
        <f>IF(OR(I87&lt;&gt;"",I93&lt;&gt;""),+I87+I93,"")</f>
      </c>
      <c r="J97" s="191"/>
      <c r="K97" s="48">
        <f>IF(OR(K87&lt;&gt;"",K93&lt;&gt;""),+K87+K93,"")</f>
      </c>
      <c r="L97" s="191"/>
      <c r="M97" s="48">
        <f>IF(OR(M87&lt;&gt;"",M93&lt;&gt;""),+M87+M93,"")</f>
      </c>
      <c r="N97" s="191"/>
      <c r="O97" s="48">
        <f>IF(OR(O87&lt;&gt;"",O93&lt;&gt;""),+O87+O93,"")</f>
      </c>
    </row>
    <row r="98" spans="1:15" s="50" customFormat="1" ht="4.5" customHeight="1">
      <c r="A98" s="91"/>
      <c r="G98" s="191"/>
      <c r="H98" s="191"/>
      <c r="I98" s="191"/>
      <c r="J98" s="191"/>
      <c r="K98" s="191"/>
      <c r="L98" s="191"/>
      <c r="M98" s="191"/>
      <c r="N98" s="191"/>
      <c r="O98" s="191"/>
    </row>
    <row r="99" spans="1:15" ht="14.25" customHeight="1">
      <c r="A99" s="262" t="s">
        <v>35</v>
      </c>
      <c r="B99" s="181" t="s">
        <v>24</v>
      </c>
      <c r="G99" s="191"/>
      <c r="H99" s="191"/>
      <c r="I99" s="191"/>
      <c r="J99" s="191"/>
      <c r="K99" s="191"/>
      <c r="L99" s="191"/>
      <c r="M99" s="191"/>
      <c r="N99" s="191"/>
      <c r="O99" s="191"/>
    </row>
    <row r="100" spans="1:15" ht="14.25" customHeight="1">
      <c r="A100" s="261"/>
      <c r="B100" s="191" t="s">
        <v>309</v>
      </c>
      <c r="G100" s="206">
        <f>IF($O$12&lt;&gt;"",IF('Data Entry Page'!$F$49&lt;&gt;"",'Informational Form A'!I37,""),"")</f>
      </c>
      <c r="H100" s="191"/>
      <c r="I100" s="206">
        <f>IF($O$12&lt;&gt;"",IF('Data Entry Page'!$F$49&lt;&gt;"",'Informational Form A'!K37,""),"")</f>
      </c>
      <c r="J100" s="191"/>
      <c r="K100" s="206">
        <f>IF($O$12&lt;&gt;"",IF('Data Entry Page'!$F$49&lt;&gt;"",'Informational Form A'!M37,""),"")</f>
      </c>
      <c r="L100" s="191"/>
      <c r="M100" s="206">
        <f>IF($O$12&lt;&gt;"",IF('Data Entry Page'!$F$49&lt;&gt;"",'Informational Form A'!O37,""),"")</f>
      </c>
      <c r="N100" s="191"/>
      <c r="O100" s="206">
        <f>IF($O$12&lt;&gt;"",IF('Data Entry Page'!$F$49&lt;&gt;"",'Informational Form A'!Q37,""),"")</f>
      </c>
    </row>
    <row r="101" spans="1:15" s="50" customFormat="1" ht="4.5" customHeight="1">
      <c r="A101" s="91"/>
      <c r="G101" s="191"/>
      <c r="H101" s="191"/>
      <c r="I101" s="191"/>
      <c r="J101" s="191"/>
      <c r="K101" s="191"/>
      <c r="L101" s="191"/>
      <c r="M101" s="191"/>
      <c r="N101" s="191"/>
      <c r="O101" s="191"/>
    </row>
    <row r="102" spans="1:15" ht="14.25" customHeight="1">
      <c r="A102" s="262" t="s">
        <v>36</v>
      </c>
      <c r="B102" s="181" t="s">
        <v>310</v>
      </c>
      <c r="G102" s="191"/>
      <c r="H102" s="191"/>
      <c r="I102" s="191"/>
      <c r="J102" s="191"/>
      <c r="K102" s="191"/>
      <c r="L102" s="191"/>
      <c r="M102" s="191"/>
      <c r="N102" s="191"/>
      <c r="O102" s="191"/>
    </row>
    <row r="103" spans="1:15" ht="14.25" customHeight="1">
      <c r="A103" s="262"/>
      <c r="B103" s="477" t="s">
        <v>298</v>
      </c>
      <c r="C103" s="441"/>
      <c r="D103" s="441"/>
      <c r="E103" s="441"/>
      <c r="F103" s="441"/>
      <c r="G103" s="191"/>
      <c r="H103" s="191"/>
      <c r="I103" s="191"/>
      <c r="J103" s="191"/>
      <c r="K103" s="191"/>
      <c r="L103" s="191"/>
      <c r="M103" s="191"/>
      <c r="N103" s="191"/>
      <c r="O103" s="191"/>
    </row>
    <row r="104" spans="1:15" ht="14.25" customHeight="1">
      <c r="A104" s="262"/>
      <c r="B104" s="477"/>
      <c r="C104" s="441"/>
      <c r="D104" s="441"/>
      <c r="E104" s="441"/>
      <c r="F104" s="441"/>
      <c r="G104" s="191"/>
      <c r="H104" s="191"/>
      <c r="I104" s="191"/>
      <c r="J104" s="191"/>
      <c r="K104" s="191"/>
      <c r="L104" s="191"/>
      <c r="M104" s="191"/>
      <c r="N104" s="191"/>
      <c r="O104" s="191"/>
    </row>
    <row r="105" spans="1:15" ht="14.25" customHeight="1">
      <c r="A105" s="262"/>
      <c r="B105" s="441"/>
      <c r="C105" s="441"/>
      <c r="D105" s="441"/>
      <c r="E105" s="441"/>
      <c r="F105" s="441"/>
      <c r="G105" s="191"/>
      <c r="H105" s="191"/>
      <c r="I105" s="191"/>
      <c r="J105" s="191"/>
      <c r="K105" s="191"/>
      <c r="L105" s="191"/>
      <c r="M105" s="191"/>
      <c r="N105" s="191"/>
      <c r="O105" s="191"/>
    </row>
    <row r="106" spans="1:15" ht="14.25" customHeight="1">
      <c r="A106" s="261"/>
      <c r="B106" s="191" t="s">
        <v>372</v>
      </c>
      <c r="G106" s="225">
        <f>IF(G100&lt;&gt;"",IF(G100&lt;&gt;0,ROUND(G97/G100*100,4),0),"")</f>
      </c>
      <c r="H106" s="191"/>
      <c r="I106" s="225">
        <f>IF(I100&lt;&gt;"",IF(I100=0,0,ROUND(I97/I100*100,4)),"")</f>
      </c>
      <c r="J106" s="191"/>
      <c r="K106" s="225">
        <f>IF(K100&lt;&gt;"",IF(K100=0,0,ROUND(K97/K100*100,4)),"")</f>
      </c>
      <c r="L106" s="191"/>
      <c r="M106" s="225">
        <f>IF(M100&lt;&gt;"",IF(M100=0,0,ROUND(M97/M100*100,4)),"")</f>
      </c>
      <c r="N106" s="191"/>
      <c r="O106" s="225">
        <f>IF(O100&lt;&gt;"",IF(O100=0,0,ROUND(O97/O100*100,4)),"")</f>
      </c>
    </row>
    <row r="107" spans="1:2" s="50" customFormat="1" ht="4.5" customHeight="1">
      <c r="A107" s="91"/>
      <c r="B107" s="267"/>
    </row>
    <row r="108" spans="1:2" s="223" customFormat="1" ht="13.5" customHeight="1">
      <c r="A108" s="270" t="s">
        <v>37</v>
      </c>
      <c r="B108" s="181" t="s">
        <v>332</v>
      </c>
    </row>
    <row r="109" spans="1:15" s="223" customFormat="1" ht="15">
      <c r="A109" s="270"/>
      <c r="B109" s="502" t="s">
        <v>373</v>
      </c>
      <c r="C109" s="441"/>
      <c r="D109" s="441"/>
      <c r="E109" s="441"/>
      <c r="F109" s="441"/>
      <c r="G109" s="441"/>
      <c r="H109" s="268"/>
      <c r="I109" s="268"/>
      <c r="J109" s="268"/>
      <c r="K109" s="268"/>
      <c r="L109" s="268"/>
      <c r="M109" s="268"/>
      <c r="N109" s="268"/>
      <c r="O109" s="268"/>
    </row>
    <row r="110" spans="1:15" s="223" customFormat="1" ht="15">
      <c r="A110" s="270"/>
      <c r="B110" s="441"/>
      <c r="C110" s="441"/>
      <c r="D110" s="441"/>
      <c r="E110" s="441"/>
      <c r="F110" s="441"/>
      <c r="G110" s="441"/>
      <c r="H110" s="268"/>
      <c r="I110" s="268"/>
      <c r="J110" s="268"/>
      <c r="K110" s="268"/>
      <c r="L110" s="268"/>
      <c r="M110" s="268"/>
      <c r="N110" s="268"/>
      <c r="O110" s="268"/>
    </row>
    <row r="111" spans="1:15" s="223" customFormat="1" ht="15">
      <c r="A111" s="270"/>
      <c r="B111" s="441"/>
      <c r="C111" s="441"/>
      <c r="D111" s="441"/>
      <c r="E111" s="441"/>
      <c r="F111" s="441"/>
      <c r="G111" s="441"/>
      <c r="H111" s="268"/>
      <c r="I111" s="268"/>
      <c r="J111" s="268"/>
      <c r="K111" s="268"/>
      <c r="L111" s="268"/>
      <c r="M111" s="268"/>
      <c r="N111" s="268"/>
      <c r="O111" s="268"/>
    </row>
    <row r="112" spans="1:15" s="223" customFormat="1" ht="15">
      <c r="A112" s="270"/>
      <c r="B112" s="441"/>
      <c r="C112" s="441"/>
      <c r="D112" s="441"/>
      <c r="E112" s="441"/>
      <c r="F112" s="441"/>
      <c r="G112" s="441"/>
      <c r="H112" s="268"/>
      <c r="I112" s="268"/>
      <c r="J112" s="268"/>
      <c r="K112" s="268"/>
      <c r="L112" s="268"/>
      <c r="M112" s="268"/>
      <c r="N112" s="268"/>
      <c r="O112" s="268"/>
    </row>
    <row r="113" spans="1:15" s="223" customFormat="1" ht="15">
      <c r="A113" s="270"/>
      <c r="B113" s="441"/>
      <c r="C113" s="441"/>
      <c r="D113" s="441"/>
      <c r="E113" s="441"/>
      <c r="F113" s="441"/>
      <c r="G113" s="441"/>
      <c r="H113" s="268"/>
      <c r="I113" s="268"/>
      <c r="J113" s="268"/>
      <c r="K113" s="268"/>
      <c r="L113" s="268"/>
      <c r="M113" s="268"/>
      <c r="N113" s="268"/>
      <c r="O113" s="268"/>
    </row>
    <row r="114" spans="1:15" s="223" customFormat="1" ht="13.5" customHeight="1">
      <c r="A114" s="270"/>
      <c r="B114" s="441"/>
      <c r="C114" s="441"/>
      <c r="D114" s="441"/>
      <c r="E114" s="441"/>
      <c r="F114" s="441"/>
      <c r="G114" s="441"/>
      <c r="H114" s="268"/>
      <c r="I114" s="268"/>
      <c r="J114" s="268"/>
      <c r="K114" s="268"/>
      <c r="L114" s="268"/>
      <c r="M114" s="268"/>
      <c r="N114" s="268"/>
      <c r="O114" s="268"/>
    </row>
    <row r="115" spans="1:15" s="223" customFormat="1" ht="15">
      <c r="A115" s="270"/>
      <c r="B115" s="441"/>
      <c r="C115" s="441"/>
      <c r="D115" s="441"/>
      <c r="E115" s="441"/>
      <c r="F115" s="441"/>
      <c r="G115" s="441"/>
      <c r="H115" s="268"/>
      <c r="I115" s="268"/>
      <c r="J115" s="268"/>
      <c r="K115" s="268"/>
      <c r="L115" s="268"/>
      <c r="M115" s="268"/>
      <c r="N115" s="268"/>
      <c r="O115" s="268"/>
    </row>
    <row r="116" spans="1:15" s="223" customFormat="1" ht="6" customHeight="1">
      <c r="A116" s="270"/>
      <c r="B116" s="258"/>
      <c r="C116" s="258"/>
      <c r="D116" s="258"/>
      <c r="E116" s="258"/>
      <c r="F116" s="258"/>
      <c r="G116" s="258"/>
      <c r="H116" s="258"/>
      <c r="I116" s="258"/>
      <c r="J116" s="258"/>
      <c r="K116" s="258"/>
      <c r="L116" s="258"/>
      <c r="M116" s="258"/>
      <c r="N116" s="258"/>
      <c r="O116" s="258"/>
    </row>
    <row r="117" spans="1:15" s="223" customFormat="1" ht="15">
      <c r="A117" s="270"/>
      <c r="B117" s="478" t="s">
        <v>374</v>
      </c>
      <c r="C117" s="441"/>
      <c r="D117" s="441"/>
      <c r="E117" s="441"/>
      <c r="F117" s="441"/>
      <c r="G117" s="441"/>
      <c r="H117" s="268"/>
      <c r="I117" s="268"/>
      <c r="J117" s="268"/>
      <c r="K117" s="268"/>
      <c r="L117" s="268"/>
      <c r="M117" s="268"/>
      <c r="N117" s="268"/>
      <c r="O117" s="268"/>
    </row>
    <row r="118" spans="1:15" s="223" customFormat="1" ht="15">
      <c r="A118" s="270"/>
      <c r="B118" s="441"/>
      <c r="C118" s="441"/>
      <c r="D118" s="441"/>
      <c r="E118" s="441"/>
      <c r="F118" s="441"/>
      <c r="G118" s="441"/>
      <c r="H118" s="268"/>
      <c r="I118" s="268"/>
      <c r="J118" s="268"/>
      <c r="K118" s="268"/>
      <c r="L118" s="268"/>
      <c r="M118" s="268"/>
      <c r="N118" s="268"/>
      <c r="O118" s="268"/>
    </row>
    <row r="119" spans="1:15" s="223" customFormat="1" ht="15">
      <c r="A119" s="270"/>
      <c r="B119" s="441"/>
      <c r="C119" s="441"/>
      <c r="D119" s="441"/>
      <c r="E119" s="441"/>
      <c r="F119" s="441"/>
      <c r="G119" s="441"/>
      <c r="H119" s="268"/>
      <c r="I119" s="268"/>
      <c r="J119" s="268"/>
      <c r="K119" s="268"/>
      <c r="L119" s="268"/>
      <c r="M119" s="268"/>
      <c r="N119" s="268"/>
      <c r="O119" s="268"/>
    </row>
    <row r="120" spans="1:15" s="223" customFormat="1" ht="15">
      <c r="A120" s="277"/>
      <c r="B120" s="147" t="s">
        <v>364</v>
      </c>
      <c r="G120" s="334">
        <f>IF(G80&gt;G106,G80,G106)</f>
      </c>
      <c r="H120" s="292"/>
      <c r="I120" s="334">
        <f>IF(I80&gt;I106,I80,I106)</f>
      </c>
      <c r="J120" s="292"/>
      <c r="K120" s="334">
        <f>IF(K80&gt;K106,K80,K106)</f>
      </c>
      <c r="L120" s="292"/>
      <c r="M120" s="334">
        <f>IF(M80&gt;M106,M80,M106)</f>
      </c>
      <c r="N120" s="292"/>
      <c r="O120" s="334">
        <f>IF(O80&gt;O106,O80,O106)</f>
      </c>
    </row>
    <row r="121" spans="1:2" s="223" customFormat="1" ht="4.5" customHeight="1">
      <c r="A121" s="277"/>
      <c r="B121" s="50"/>
    </row>
    <row r="122" spans="1:14" ht="14.25" customHeight="1">
      <c r="A122" s="264"/>
      <c r="B122" s="237"/>
      <c r="G122" s="178"/>
      <c r="H122" s="178"/>
      <c r="I122" s="178"/>
      <c r="J122" s="178"/>
      <c r="K122" s="178"/>
      <c r="L122" s="178"/>
      <c r="M122" s="63"/>
      <c r="N122" s="178"/>
    </row>
    <row r="123" ht="15.75">
      <c r="M123" s="50"/>
    </row>
    <row r="124" ht="15.75">
      <c r="M124" s="50"/>
    </row>
    <row r="125" ht="15.75">
      <c r="M125" s="50"/>
    </row>
    <row r="126" ht="15.75">
      <c r="M126" s="50"/>
    </row>
    <row r="127" ht="15.75">
      <c r="M127" s="50"/>
    </row>
    <row r="128" ht="15.75">
      <c r="M128" s="50"/>
    </row>
    <row r="129" ht="15.75">
      <c r="M129" s="50"/>
    </row>
    <row r="130" ht="15.75">
      <c r="M130" s="50"/>
    </row>
    <row r="131" ht="15.75">
      <c r="M131" s="50"/>
    </row>
    <row r="132" ht="15.75">
      <c r="M132" s="50"/>
    </row>
    <row r="133" ht="15.75">
      <c r="M133" s="50"/>
    </row>
    <row r="134" ht="15.75">
      <c r="M134" s="50"/>
    </row>
    <row r="135" ht="15.75">
      <c r="M135" s="50"/>
    </row>
    <row r="136" ht="15.75">
      <c r="M136" s="50"/>
    </row>
    <row r="137" ht="15.75">
      <c r="M137" s="50"/>
    </row>
    <row r="138" ht="15.75">
      <c r="M138" s="50"/>
    </row>
    <row r="139" ht="15.75">
      <c r="M139" s="50"/>
    </row>
    <row r="140" ht="15.75">
      <c r="M140" s="50"/>
    </row>
    <row r="141" ht="15.75">
      <c r="M141" s="50"/>
    </row>
    <row r="142" ht="15.75">
      <c r="M142" s="50"/>
    </row>
    <row r="143" ht="15.75">
      <c r="M143" s="50"/>
    </row>
    <row r="144" ht="15.75">
      <c r="M144" s="50"/>
    </row>
    <row r="145" ht="15.75">
      <c r="M145" s="50"/>
    </row>
    <row r="146" ht="15.75">
      <c r="M146" s="50"/>
    </row>
    <row r="147" ht="15.75">
      <c r="M147" s="50"/>
    </row>
    <row r="148" ht="15.75">
      <c r="M148" s="50"/>
    </row>
    <row r="149" ht="15.75">
      <c r="M149" s="50"/>
    </row>
    <row r="150" ht="15.75">
      <c r="M150" s="50"/>
    </row>
    <row r="151" ht="15.75">
      <c r="M151" s="50"/>
    </row>
    <row r="152" ht="15.75">
      <c r="M152" s="50"/>
    </row>
    <row r="153" ht="15.75">
      <c r="M153" s="50"/>
    </row>
    <row r="154" ht="15.75">
      <c r="M154" s="50"/>
    </row>
    <row r="155" ht="15.75">
      <c r="M155" s="50"/>
    </row>
    <row r="156" ht="15.75">
      <c r="M156" s="50"/>
    </row>
    <row r="157" ht="15.75">
      <c r="M157" s="50"/>
    </row>
    <row r="158" ht="15.75">
      <c r="M158" s="50"/>
    </row>
    <row r="159" ht="15.75">
      <c r="M159" s="50"/>
    </row>
    <row r="160" ht="15.75">
      <c r="M160" s="50"/>
    </row>
    <row r="161" ht="15.75">
      <c r="M161" s="50"/>
    </row>
    <row r="162" ht="15.75">
      <c r="M162" s="50"/>
    </row>
    <row r="163" ht="15.75">
      <c r="M163" s="50"/>
    </row>
    <row r="164" ht="15.75">
      <c r="M164" s="50"/>
    </row>
    <row r="165" ht="15.75">
      <c r="M165" s="50"/>
    </row>
    <row r="166" ht="15.75">
      <c r="M166" s="50"/>
    </row>
    <row r="167" ht="15.75">
      <c r="M167" s="50"/>
    </row>
    <row r="168" ht="15.75">
      <c r="M168" s="50"/>
    </row>
    <row r="169" ht="15.75">
      <c r="M169" s="50"/>
    </row>
    <row r="170" ht="15.75">
      <c r="M170" s="50"/>
    </row>
    <row r="171" ht="15.75">
      <c r="M171" s="50"/>
    </row>
    <row r="172" ht="15.75">
      <c r="M172" s="50"/>
    </row>
    <row r="173" ht="15.75">
      <c r="M173" s="50"/>
    </row>
    <row r="174" ht="15.75">
      <c r="M174" s="50"/>
    </row>
    <row r="175" ht="15.75">
      <c r="M175" s="50"/>
    </row>
    <row r="176" ht="15.75">
      <c r="M176" s="50"/>
    </row>
    <row r="177" ht="15.75">
      <c r="M177" s="50"/>
    </row>
    <row r="178" ht="15.75">
      <c r="M178" s="50"/>
    </row>
    <row r="179" ht="15.75">
      <c r="M179" s="50"/>
    </row>
    <row r="180" ht="15.75">
      <c r="M180" s="50"/>
    </row>
    <row r="181" ht="15.75">
      <c r="M181" s="50"/>
    </row>
    <row r="182" ht="15.75">
      <c r="M182" s="50"/>
    </row>
    <row r="183" ht="15.75">
      <c r="M183" s="50"/>
    </row>
    <row r="184" ht="15.75">
      <c r="M184" s="50"/>
    </row>
    <row r="185" ht="15.75">
      <c r="M185" s="50"/>
    </row>
    <row r="186" ht="15.75">
      <c r="M186" s="50"/>
    </row>
    <row r="187" ht="15.75">
      <c r="M187" s="50"/>
    </row>
    <row r="188" ht="15.75">
      <c r="M188" s="50"/>
    </row>
    <row r="189" ht="15.75">
      <c r="M189" s="50"/>
    </row>
    <row r="190" ht="15.75">
      <c r="M190" s="50"/>
    </row>
    <row r="191" ht="15.75">
      <c r="M191" s="50"/>
    </row>
    <row r="192" ht="15.75">
      <c r="M192" s="50"/>
    </row>
    <row r="193" ht="15.75">
      <c r="M193" s="50"/>
    </row>
    <row r="194" ht="15.75">
      <c r="M194" s="50"/>
    </row>
    <row r="195" ht="15.75">
      <c r="M195" s="50"/>
    </row>
    <row r="196" ht="15.75">
      <c r="M196" s="50"/>
    </row>
    <row r="197" ht="15.75">
      <c r="M197" s="50"/>
    </row>
    <row r="198" ht="15.75">
      <c r="M198" s="50"/>
    </row>
    <row r="199" ht="15.75">
      <c r="M199" s="50"/>
    </row>
    <row r="200" ht="15.75">
      <c r="M200" s="50"/>
    </row>
    <row r="201" ht="15.75">
      <c r="M201" s="50"/>
    </row>
  </sheetData>
  <sheetProtection password="A999" sheet="1"/>
  <mergeCells count="5">
    <mergeCell ref="A9:N10"/>
    <mergeCell ref="B103:F105"/>
    <mergeCell ref="B109:G115"/>
    <mergeCell ref="B117:G119"/>
    <mergeCell ref="A64:P66"/>
  </mergeCells>
  <printOptions/>
  <pageMargins left="0" right="0" top="0.25" bottom="0" header="0.25" footer="0"/>
  <pageSetup orientation="portrait" scale="90" r:id="rId1"/>
  <headerFooter>
    <oddHeader>&amp;R
</oddHeader>
    <oddFooter>&amp;L&amp;"Times New Roman,Bold"&amp;11(Form Revised 04-2015)&amp;C&amp;"Times New Roman,Bold"&amp;11Informal Tax Rate Calculator File
Revised Prior Year Informational Form B,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Becky Webb</cp:lastModifiedBy>
  <cp:lastPrinted>2015-07-10T23:59:46Z</cp:lastPrinted>
  <dcterms:created xsi:type="dcterms:W3CDTF">2003-03-17T16:23:27Z</dcterms:created>
  <dcterms:modified xsi:type="dcterms:W3CDTF">2015-07-10T23:59:52Z</dcterms:modified>
  <cp:category/>
  <cp:version/>
  <cp:contentType/>
  <cp:contentStatus/>
</cp:coreProperties>
</file>