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45" windowWidth="15330" windowHeight="7155" activeTab="0"/>
  </bookViews>
  <sheets>
    <sheet name="Data Entry Page" sheetId="1" r:id="rId1"/>
    <sheet name="Summary Page" sheetId="2" r:id="rId2"/>
    <sheet name="Form A" sheetId="3" r:id="rId3"/>
    <sheet name="Form B" sheetId="4" r:id="rId4"/>
    <sheet name="Form C" sheetId="5" r:id="rId5"/>
    <sheet name="Informational Data" sheetId="6" r:id="rId6"/>
  </sheets>
  <definedNames>
    <definedName name="_xlnm.Print_Area" localSheetId="0">'Data Entry Page'!$A$1:$M$89</definedName>
    <definedName name="_xlnm.Print_Area" localSheetId="2">'Form A'!$A$1:$O$131</definedName>
    <definedName name="_xlnm.Print_Area" localSheetId="1">'Summary Page'!$A$1:$N$90</definedName>
    <definedName name="_xlnm.Print_Titles" localSheetId="2">'Form A'!$1:$10</definedName>
    <definedName name="_xlnm.Print_Titles" localSheetId="3">'Form B'!$1:$9</definedName>
  </definedNames>
  <calcPr fullCalcOnLoad="1"/>
</workbook>
</file>

<file path=xl/comments1.xml><?xml version="1.0" encoding="utf-8"?>
<comments xmlns="http://schemas.openxmlformats.org/spreadsheetml/2006/main">
  <authors>
    <author>Becky Webb</author>
  </authors>
  <commentList>
    <comment ref="E52"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Otherwise, if the election increases a tax rate levied in the prior year, Answer "Yes".
</t>
        </r>
        <r>
          <rPr>
            <sz val="8"/>
            <rFont val="Tahoma"/>
            <family val="2"/>
          </rPr>
          <t xml:space="preserve">
</t>
        </r>
      </text>
    </comment>
    <comment ref="E4" authorId="0">
      <text>
        <r>
          <rPr>
            <b/>
            <sz val="8"/>
            <rFont val="Tahoma"/>
            <family val="2"/>
          </rPr>
          <t xml:space="preserve">Political Subdivision Code
</t>
        </r>
        <r>
          <rPr>
            <sz val="8"/>
            <rFont val="Tahoma"/>
            <family val="2"/>
          </rPr>
          <t>Can be found on previous years' tax rate forms and certification letters.
The first 2 digits indicate the type of political subdivision, the middle 3 digits indicate the primary county, and the last 4 digits indicate the sequencing.</t>
        </r>
        <r>
          <rPr>
            <sz val="8"/>
            <rFont val="Tahoma"/>
            <family val="2"/>
          </rPr>
          <t xml:space="preserve">
</t>
        </r>
      </text>
    </comment>
    <comment ref="E6" authorId="0">
      <text>
        <r>
          <rPr>
            <b/>
            <sz val="8"/>
            <rFont val="Tahoma"/>
            <family val="2"/>
          </rPr>
          <t>School District Name</t>
        </r>
        <r>
          <rPr>
            <sz val="8"/>
            <rFont val="Tahoma"/>
            <family val="2"/>
          </rPr>
          <t xml:space="preserve">
Can be found on previous years' tax rate forms and certification letters.
</t>
        </r>
        <r>
          <rPr>
            <sz val="8"/>
            <rFont val="Tahoma"/>
            <family val="2"/>
          </rPr>
          <t xml:space="preserve">
</t>
        </r>
      </text>
    </comment>
    <comment ref="E7" authorId="0">
      <text>
        <r>
          <rPr>
            <b/>
            <sz val="8"/>
            <rFont val="Tahoma"/>
            <family val="2"/>
          </rPr>
          <t>Levy Purpose</t>
        </r>
        <r>
          <rPr>
            <sz val="8"/>
            <rFont val="Tahoma"/>
            <family val="2"/>
          </rPr>
          <t xml:space="preserve">
Can be found on previous years' tax rate forms and certification letters.
</t>
        </r>
        <r>
          <rPr>
            <sz val="8"/>
            <rFont val="Tahoma"/>
            <family val="2"/>
          </rPr>
          <t xml:space="preserve">
</t>
        </r>
      </text>
    </comment>
    <comment ref="J22" authorId="0">
      <text>
        <r>
          <rPr>
            <b/>
            <sz val="8"/>
            <rFont val="Tahoma"/>
            <family val="2"/>
          </rPr>
          <t>Prior Year Tax Rate Ceiling</t>
        </r>
        <r>
          <rPr>
            <sz val="8"/>
            <rFont val="Tahoma"/>
            <family val="2"/>
          </rPr>
          <t xml:space="preserve">
Enter the rate on 2014 Tax Rate Summary Page, Line F from the most updated 2014 form.  
This number is revised as changes or updates are made to the 2014 data.
</t>
        </r>
        <r>
          <rPr>
            <b/>
            <sz val="8"/>
            <rFont val="Tahoma"/>
            <family val="2"/>
          </rPr>
          <t>Additional Explanation:</t>
        </r>
        <r>
          <rPr>
            <sz val="8"/>
            <rFont val="Tahoma"/>
            <family val="2"/>
          </rPr>
          <t xml:space="preserve">
</t>
        </r>
        <r>
          <rPr>
            <sz val="8"/>
            <rFont val="Tahoma"/>
            <family val="2"/>
          </rPr>
          <t xml:space="preserve">For those political subdivisions that voluntarily reduced their tax rate in an even numbered year but did not revert back to the tax rate ceiling without voluntary reduction, the 2015 tax rate ceiling will be based on the lower voluntarily reduced ceiling. </t>
        </r>
        <r>
          <rPr>
            <b/>
            <sz val="8"/>
            <rFont val="Tahoma"/>
            <family val="2"/>
          </rPr>
          <t>The political subdivision must use the Tax Rate Summary Page for setting its property tax rate.</t>
        </r>
        <r>
          <rPr>
            <sz val="8"/>
            <rFont val="Tahoma"/>
            <family val="2"/>
          </rPr>
          <t xml:space="preserve"> The tax rate ceiling will be based on Line F minus Line H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DO NOT allow the political subdivision to increase the tax rate ceiling this year since 2015 is an odd numbered year. 
</t>
        </r>
      </text>
    </comment>
    <comment ref="J25" authorId="0">
      <text>
        <r>
          <rPr>
            <b/>
            <sz val="8"/>
            <rFont val="Tahoma"/>
            <family val="2"/>
          </rPr>
          <t>Maximum Authorized Levy</t>
        </r>
        <r>
          <rPr>
            <sz val="8"/>
            <rFont val="Tahoma"/>
            <family val="2"/>
          </rPr>
          <t xml:space="preserve">
Enter the greater of the 1984 or the most recent voter approved increase. 
</t>
        </r>
        <r>
          <rPr>
            <sz val="8"/>
            <rFont val="Tahoma"/>
            <family val="2"/>
          </rPr>
          <t xml:space="preserve">
Enter the prior year Tax Rate Summary Page, Line E unless there is a 2015 voter approved increase passed that allows more than the 2014 Maximum Authorized Levy.
</t>
        </r>
      </text>
    </comment>
    <comment ref="E28" authorId="0">
      <text>
        <r>
          <rPr>
            <b/>
            <sz val="8"/>
            <rFont val="Tahoma"/>
            <family val="2"/>
          </rPr>
          <t>Amend 2 Date</t>
        </r>
        <r>
          <rPr>
            <sz val="8"/>
            <rFont val="Tahoma"/>
            <family val="2"/>
          </rPr>
          <t xml:space="preserve">
Enter the date of the board hearing in 2015 where the school board elected to implement Amendment 2 by increasing the tax rate ceiling up to $2.75.</t>
        </r>
        <r>
          <rPr>
            <sz val="8"/>
            <rFont val="Tahoma"/>
            <family val="2"/>
          </rPr>
          <t xml:space="preserve">
</t>
        </r>
      </text>
    </comment>
    <comment ref="G28" authorId="0">
      <text>
        <r>
          <rPr>
            <b/>
            <sz val="8"/>
            <rFont val="Tahoma"/>
            <family val="2"/>
          </rPr>
          <t>Amend 2 Rate</t>
        </r>
        <r>
          <rPr>
            <sz val="8"/>
            <rFont val="Tahoma"/>
            <family val="2"/>
          </rPr>
          <t xml:space="preserve">
Enter the rate the school board increased the tax rate ceiling.  Amendment 2 allows the school board to increase the tax rate ceiling up to $2.75.
</t>
        </r>
        <r>
          <rPr>
            <sz val="8"/>
            <rFont val="Tahoma"/>
            <family val="2"/>
          </rPr>
          <t xml:space="preserve">
</t>
        </r>
      </text>
    </comment>
    <comment ref="E32" authorId="0">
      <text>
        <r>
          <rPr>
            <b/>
            <sz val="8"/>
            <rFont val="Tahoma"/>
            <family val="2"/>
          </rPr>
          <t>Real Estate
Current Year Assessed Valuation</t>
        </r>
        <r>
          <rPr>
            <sz val="8"/>
            <rFont val="Tahoma"/>
            <family val="2"/>
          </rPr>
          <t xml:space="preserve">
Include the current (2015)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xml:space="preserve">.
</t>
        </r>
        <r>
          <rPr>
            <sz val="8"/>
            <rFont val="Tahoma"/>
            <family val="2"/>
          </rPr>
          <t xml:space="preserve">
This includes residential real estate, commercial real estate, agricultural real estate, and locally assessed rail road and utilities.
For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conclusion of the project.
</t>
        </r>
      </text>
    </comment>
    <comment ref="G32" authorId="0">
      <text>
        <r>
          <rPr>
            <b/>
            <sz val="8"/>
            <rFont val="Tahoma"/>
            <family val="2"/>
          </rPr>
          <t>Personal Property 
Current Year Assessed Valuation</t>
        </r>
        <r>
          <rPr>
            <sz val="8"/>
            <rFont val="Tahoma"/>
            <family val="2"/>
          </rPr>
          <t xml:space="preserve">
Include the current (2015) locally assessed valuation for personal property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xml:space="preserve">.
For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conclusion of the project.
</t>
        </r>
        <r>
          <rPr>
            <b/>
            <sz val="8"/>
            <rFont val="Tahoma"/>
            <family val="2"/>
          </rPr>
          <t xml:space="preserve">If a political subdivision does not tax personal property, enter zero on this line.
</t>
        </r>
      </text>
    </comment>
    <comment ref="E34" authorId="0">
      <text>
        <r>
          <rPr>
            <b/>
            <sz val="8"/>
            <rFont val="Tahoma"/>
            <family val="2"/>
          </rPr>
          <t xml:space="preserve">Real Estate 
New Construction &amp; Improvements
</t>
        </r>
        <r>
          <rPr>
            <sz val="8"/>
            <rFont val="Tahoma"/>
            <family val="2"/>
          </rPr>
          <t xml:space="preserve">Include new construction and improvements obtained from the County Clerk, County Assessor, or comparable office for residential real estate, commercial real estate, and agricultural real estate.
</t>
        </r>
      </text>
    </comment>
    <comment ref="G34" authorId="0">
      <text>
        <r>
          <rPr>
            <b/>
            <sz val="8"/>
            <rFont val="Tahoma"/>
            <family val="2"/>
          </rPr>
          <t xml:space="preserve">Personal Property 
New Construction &amp; Improvements
</t>
        </r>
        <r>
          <rPr>
            <sz val="8"/>
            <rFont val="Tahoma"/>
            <family val="2"/>
          </rPr>
          <t xml:space="preserve">This is NOT a data entry item.  The State Auditor's Office will calculate the New Construction &amp; Improvements for Personal Property based on the Current Year Personal Property and the Prior Year Personal Property data entered.
New Construction Personal Property is defined in Section 137.073, RSMo, as the Increase in Personal Property.  
This is a calculated amount and does NOT require data entry of any amount the County Clerk, County Assessor, or comparable office indicated as personal property new construction.
</t>
        </r>
      </text>
    </comment>
    <comment ref="E36" authorId="0">
      <text>
        <r>
          <rPr>
            <b/>
            <sz val="8"/>
            <rFont val="Tahoma"/>
            <family val="2"/>
          </rPr>
          <t xml:space="preserve">Real Estate
Newly Added Territory
</t>
        </r>
        <r>
          <rPr>
            <sz val="8"/>
            <rFont val="Tahoma"/>
            <family val="2"/>
          </rPr>
          <t>Enter the assessed valuation of the real taxable property that was newly added (annexed).  This includes property that was not in the prior year's assessed valuation, but is in the current year's assessed valuation that is not already included in New Construction &amp; Improvements.
May be obtained from the County Clerk or County Assessor.</t>
        </r>
      </text>
    </comment>
    <comment ref="G36" authorId="0">
      <text>
        <r>
          <rPr>
            <b/>
            <sz val="8"/>
            <rFont val="Tahoma"/>
            <family val="2"/>
          </rPr>
          <t xml:space="preserve">Personal Property
Newly Added Territory
</t>
        </r>
        <r>
          <rPr>
            <sz val="8"/>
            <rFont val="Tahoma"/>
            <family val="2"/>
          </rPr>
          <t xml:space="preserve">Enter the assessed valuation of the personal taxable property that was newly added (annexed).  This includes property that was not in the prior year's assessed valuation, but is in the current year's assessed valuation that is not already included in New Construction &amp; Improvements.
May be obtained from the County Clerk or County Assessor.
</t>
        </r>
        <r>
          <rPr>
            <b/>
            <sz val="8"/>
            <rFont val="Tahoma"/>
            <family val="2"/>
          </rPr>
          <t>If a political subdivision does not tax personal property, enter zero on this line.</t>
        </r>
      </text>
    </comment>
    <comment ref="E38" authorId="0">
      <text>
        <r>
          <rPr>
            <b/>
            <sz val="8"/>
            <rFont val="Tahoma"/>
            <family val="2"/>
          </rPr>
          <t xml:space="preserve">Real Estate 
Prior Year Assessed Valuation
</t>
        </r>
        <r>
          <rPr>
            <sz val="8"/>
            <rFont val="Tahoma"/>
            <family val="2"/>
          </rPr>
          <t>Include prior year (2014) locally assessed valuation obtained from the County Clerk, County Assessor, or                   comparable office.
Note:  If this is different than the amount on the 2014 Form A, Line 1, then revise the 2014 tax rate form to re-calculate the 2014 tax rate ceiling.  Enter the revised 2014 tax rate ceiling on the 2015 Tax Rate Summary Page, Line A.</t>
        </r>
      </text>
    </comment>
    <comment ref="G38" authorId="0">
      <text>
        <r>
          <rPr>
            <b/>
            <sz val="8"/>
            <rFont val="Tahoma"/>
            <family val="2"/>
          </rPr>
          <t>Personal Property
Prior Year Assessed Valuation</t>
        </r>
        <r>
          <rPr>
            <sz val="8"/>
            <rFont val="Tahoma"/>
            <family val="2"/>
          </rPr>
          <t xml:space="preserve">
Include prior year (2014) locally assessed valuation obtained from the County Clerk, County Assessor, or comparable office.
Note:  If this is different than the amount on the 2014 Form A, Line 1, then revise the 2014 tax rate form to re-calculate the 2014 tax rate ceiling.  Enter the revised 2014 tax rate ceiling on the 2015 Tax Rate Summary Page, Line A.
</t>
        </r>
        <r>
          <rPr>
            <b/>
            <sz val="8"/>
            <rFont val="Tahoma"/>
            <family val="2"/>
          </rPr>
          <t>If a political subdivision does not tax personal property, enter zero on this line.</t>
        </r>
      </text>
    </comment>
    <comment ref="E40" authorId="0">
      <text>
        <r>
          <rPr>
            <b/>
            <sz val="8"/>
            <rFont val="Tahoma"/>
            <family val="2"/>
          </rPr>
          <t xml:space="preserve">Real Estate
Newly Separated Territory
</t>
        </r>
        <r>
          <rPr>
            <sz val="8"/>
            <rFont val="Tahoma"/>
            <family val="2"/>
          </rPr>
          <t xml:space="preserve">Enter the assessed valuation of real taxable property that was separated (de-annexed) from the political subdivision.  This includes property that was included in the prior year's assessed valuation, but is not in the current year's assessed valuation.
May be obtained from the County Clerk or County Assessor.
</t>
        </r>
      </text>
    </comment>
    <comment ref="G40" authorId="0">
      <text>
        <r>
          <rPr>
            <b/>
            <sz val="8"/>
            <rFont val="Tahoma"/>
            <family val="2"/>
          </rPr>
          <t>Personal Property
Newly Separated Territory</t>
        </r>
        <r>
          <rPr>
            <sz val="8"/>
            <rFont val="Tahoma"/>
            <family val="2"/>
          </rPr>
          <t xml:space="preserve">
Enter the assessed valuation of personal taxable property that was separated (de-annexed) from the political subdivision.  This includes property that was included in the prior year's assessed valuation, but is not in the current year's assessed valuation.
May be obtained from the County Clerk or County Assessor.
</t>
        </r>
        <r>
          <rPr>
            <b/>
            <sz val="8"/>
            <rFont val="Tahoma"/>
            <family val="2"/>
          </rPr>
          <t xml:space="preserve">If a political subdivision does not tax personal property, enter zero on this line.
</t>
        </r>
      </text>
    </comment>
    <comment ref="E42" authorId="0">
      <text>
        <r>
          <rPr>
            <b/>
            <sz val="8"/>
            <rFont val="Tahoma"/>
            <family val="2"/>
          </rPr>
          <t>Real Estate
Property Changed from Local to State Assessed</t>
        </r>
        <r>
          <rPr>
            <sz val="8"/>
            <rFont val="Tahoma"/>
            <family val="2"/>
          </rPr>
          <t xml:space="preserve">
Enter the assessed valuation of real property that was locally assessed in the prior year, but assessed by the State Tax Commission in the current year.  This value would be the value of the property in the prior year.
</t>
        </r>
      </text>
    </comment>
    <comment ref="G42" authorId="0">
      <text>
        <r>
          <rPr>
            <b/>
            <sz val="8"/>
            <rFont val="Tahoma"/>
            <family val="2"/>
          </rPr>
          <t xml:space="preserve">Personal Property
Property Changed from Local to State Assessed
</t>
        </r>
        <r>
          <rPr>
            <sz val="8"/>
            <rFont val="Tahoma"/>
            <family val="2"/>
          </rPr>
          <t xml:space="preserve">Enter the assessed valuation of real property that was locally assessed in the prior year, but assessed by the State Tax Commission in the current year.  This value would be the value of the property in the prior year.
</t>
        </r>
        <r>
          <rPr>
            <b/>
            <sz val="8"/>
            <rFont val="Tahoma"/>
            <family val="2"/>
          </rPr>
          <t xml:space="preserve">If a political subdivision does not tax personal property, enter zero on this line.
</t>
        </r>
      </text>
    </comment>
    <comment ref="E49" authorId="0">
      <text>
        <r>
          <rPr>
            <b/>
            <sz val="8"/>
            <rFont val="Tahoma"/>
            <family val="2"/>
          </rPr>
          <t>Date of Election</t>
        </r>
        <r>
          <rPr>
            <sz val="8"/>
            <rFont val="Tahoma"/>
            <family val="2"/>
          </rPr>
          <t xml:space="preserve">
Enter the date of the election at which the new or increased tax was approved by voters since the 2014 tax rate was set.
</t>
        </r>
      </text>
    </comment>
    <comment ref="E56" authorId="0">
      <text>
        <r>
          <rPr>
            <b/>
            <sz val="8"/>
            <rFont val="Tahoma"/>
            <family val="2"/>
          </rPr>
          <t>Amount of Increase (an "increase of")</t>
        </r>
        <r>
          <rPr>
            <sz val="8"/>
            <rFont val="Tahoma"/>
            <family val="2"/>
          </rPr>
          <t xml:space="preserve">
Enter the amount the voters approved to increase the tax rate by.  Example if there was ten cent increase approved then enter 0.1000.</t>
        </r>
      </text>
    </comment>
    <comment ref="E58" authorId="0">
      <text>
        <r>
          <rPr>
            <b/>
            <sz val="8"/>
            <rFont val="Tahoma"/>
            <family val="2"/>
          </rPr>
          <t>Stated Rate Approved (an "increase to")</t>
        </r>
        <r>
          <rPr>
            <sz val="8"/>
            <rFont val="Tahoma"/>
            <family val="2"/>
          </rPr>
          <t xml:space="preserve">
Enter the rate approved by the voters to increase the tax rate to.  Example if the tax rate is increased to twenty five cents then enter 0.2500.
</t>
        </r>
      </text>
    </comment>
    <comment ref="J49" authorId="0">
      <text>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
</t>
        </r>
      </text>
    </comment>
    <comment ref="J50" authorId="0">
      <text>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J53" authorId="0">
      <text>
        <r>
          <rPr>
            <b/>
            <sz val="8"/>
            <rFont val="Tahoma"/>
            <family val="2"/>
          </rPr>
          <t>Expiration Date</t>
        </r>
        <r>
          <rPr>
            <sz val="8"/>
            <rFont val="Tahoma"/>
            <family val="2"/>
          </rPr>
          <t xml:space="preserve">
Enter the last year the voter approved rate will be in effect, if the rate was voted for a limited time.  
Use this line only if the ballot includes a sunset clause.
</t>
        </r>
      </text>
    </comment>
    <comment ref="J56" authorId="0">
      <text>
        <r>
          <rPr>
            <b/>
            <sz val="8"/>
            <rFont val="Tahoma"/>
            <family val="2"/>
          </rPr>
          <t>Prop C Waiver</t>
        </r>
        <r>
          <rPr>
            <sz val="8"/>
            <rFont val="Tahoma"/>
            <family val="2"/>
          </rPr>
          <t xml:space="preserve">
If a new Prop C waiver was passed since setting the 2014 tax rate, enter whether the waiver was a Full or Partial Waiver here.</t>
        </r>
        <r>
          <rPr>
            <sz val="8"/>
            <rFont val="Tahoma"/>
            <family val="2"/>
          </rPr>
          <t xml:space="preserve">
</t>
        </r>
      </text>
    </comment>
    <comment ref="J58" authorId="0">
      <text>
        <r>
          <rPr>
            <b/>
            <sz val="8"/>
            <rFont val="Tahoma"/>
            <family val="2"/>
          </rPr>
          <t>Prop C Waiver</t>
        </r>
        <r>
          <rPr>
            <sz val="8"/>
            <rFont val="Tahoma"/>
            <family val="2"/>
          </rPr>
          <t xml:space="preserve">
</t>
        </r>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t>
        </r>
      </text>
    </comment>
    <comment ref="J59" authorId="0">
      <text>
        <r>
          <rPr>
            <b/>
            <sz val="8"/>
            <rFont val="Tahoma"/>
            <family val="2"/>
          </rPr>
          <t>Prop C Waiver</t>
        </r>
        <r>
          <rPr>
            <sz val="8"/>
            <rFont val="Tahoma"/>
            <family val="2"/>
          </rPr>
          <t xml:space="preserve">
</t>
        </r>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A61" authorId="0">
      <text>
        <r>
          <rPr>
            <b/>
            <sz val="8"/>
            <rFont val="Tahoma"/>
            <family val="2"/>
          </rPr>
          <t>Ballot Language Approved:</t>
        </r>
        <r>
          <rPr>
            <sz val="8"/>
            <rFont val="Tahoma"/>
            <family val="2"/>
          </rPr>
          <t xml:space="preserve">
Either type in the ballot language approved by the voters or attach a hard copy sample to be reviewed.
Attach a sample ballot or state the proposition posed to the voters exactly as it appeared on the ballot.
</t>
        </r>
      </text>
    </comment>
    <comment ref="J44" authorId="0">
      <text>
        <r>
          <rPr>
            <b/>
            <sz val="8"/>
            <rFont val="Tahoma"/>
            <family val="2"/>
          </rPr>
          <t>Maximum Prior Year Revenue from State Assessed Property</t>
        </r>
        <r>
          <rPr>
            <sz val="8"/>
            <rFont val="Tahoma"/>
            <family val="2"/>
          </rPr>
          <t xml:space="preserve">
This amount is provided by DESE.
</t>
        </r>
      </text>
    </comment>
    <comment ref="J46" authorId="0">
      <text>
        <r>
          <rPr>
            <b/>
            <sz val="8"/>
            <rFont val="Tahoma"/>
            <family val="2"/>
          </rPr>
          <t>Estimate of Current Year State Assessed Revenue</t>
        </r>
        <r>
          <rPr>
            <sz val="8"/>
            <rFont val="Tahoma"/>
            <family val="2"/>
          </rPr>
          <t xml:space="preserve">
The school district should use its best estimate.</t>
        </r>
        <r>
          <rPr>
            <sz val="8"/>
            <rFont val="Tahoma"/>
            <family val="2"/>
          </rPr>
          <t xml:space="preserve">
(i.e. same amount as Form A, Line 14, current year's Form A, Line 14 multiplied by the percentage increase in state assessed valuation per the State Tax Commission, or using the best educated guess).
If this amount declines substantially from the amount on Form A, Line 14, provide written documentation to explain the reasons for such difference.</t>
        </r>
      </text>
    </comment>
    <comment ref="J67" authorId="0">
      <text>
        <r>
          <rPr>
            <b/>
            <sz val="8"/>
            <rFont val="Tahoma"/>
            <family val="2"/>
          </rPr>
          <t xml:space="preserve">Debt Service
Next Calendar Year's Principal &amp; Interest Payments
</t>
        </r>
        <r>
          <rPr>
            <sz val="8"/>
            <rFont val="Tahoma"/>
            <family val="2"/>
          </rPr>
          <t>Use January 2016 to December 2016 payments to complete the 2015 Debt Service Worksheet.  
Include the principal and interest payments due on outstanding general obligation bond issues plus anticipated fee of any transfer agent or paying agent due during 2016.</t>
        </r>
      </text>
    </comment>
    <comment ref="J69" authorId="0">
      <text>
        <r>
          <rPr>
            <b/>
            <sz val="8"/>
            <rFont val="Tahoma"/>
            <family val="2"/>
          </rPr>
          <t xml:space="preserve">Debt Service
Estimated Cost of Collection &amp; Anticipated Delinquencies
</t>
        </r>
        <r>
          <rPr>
            <sz val="8"/>
            <rFont val="Tahoma"/>
            <family val="2"/>
          </rPr>
          <t xml:space="preserve">This includes collector fees &amp; commissions, Assessment Fund withholdings, as well as anticipated delinquencies.  Experience in prior years is the best guide for estimating un-collectible taxes. 
The amount entered on this line should be 2% to 10% of the amount entered on Line 1.
</t>
        </r>
      </text>
    </comment>
    <comment ref="J71" authorId="0">
      <text>
        <r>
          <rPr>
            <b/>
            <sz val="8"/>
            <rFont val="Tahoma"/>
            <family val="2"/>
          </rPr>
          <t xml:space="preserve">Debt Service
Reasonable Reserve
</t>
        </r>
        <r>
          <rPr>
            <sz val="8"/>
            <rFont val="Tahoma"/>
            <family val="2"/>
          </rPr>
          <t xml:space="preserve">Use January 2017 to December 2017 payments to complete the 2015 Debt Service Worksheet.
It is important that the Debt Service Fund have sufficient reserves to prevent any default on the bonds.
Include principal and interest payments due on outstanding general obligation bond issues plus anticipated fees of any transfer agent or paying agent during the year following the next calendar year.
</t>
        </r>
      </text>
    </comment>
    <comment ref="J73" authorId="0">
      <text>
        <r>
          <rPr>
            <b/>
            <sz val="8"/>
            <rFont val="Tahoma"/>
            <family val="2"/>
          </rPr>
          <t xml:space="preserve">Debt Service
Anticipated Balance at the End of the Current Calendar Year
</t>
        </r>
        <r>
          <rPr>
            <sz val="8"/>
            <rFont val="Tahoma"/>
            <family val="2"/>
          </rPr>
          <t xml:space="preserve">Show the anticipated bank or fund balance at December 31, 2015.
This will equal the current balance minus the amount of any principal or interest payments due before December 31, 2015 plus any investment earnings earned before December 31, 2015.
</t>
        </r>
        <r>
          <rPr>
            <b/>
            <sz val="8"/>
            <rFont val="Tahoma"/>
            <family val="2"/>
          </rPr>
          <t xml:space="preserve">DO NOT ADD THE ANTICIPATED COLLECTIONS OF THIS TAX INTO THIS LINE ITEM.
</t>
        </r>
      </text>
    </comment>
    <comment ref="J75" authorId="0">
      <text>
        <r>
          <rPr>
            <b/>
            <sz val="8"/>
            <rFont val="Tahoma"/>
            <family val="2"/>
          </rPr>
          <t xml:space="preserve">Debt Service
Estimated Revenue from State Assessed Property
</t>
        </r>
        <r>
          <rPr>
            <sz val="8"/>
            <rFont val="Tahoma"/>
            <family val="2"/>
          </rPr>
          <t>Must be estimated by the school district.  In most instances a good estimate would be the same amount as the state assessed revenues actually placed in the Debt Service Fund in the prior year.</t>
        </r>
      </text>
    </comment>
    <comment ref="E77" authorId="0">
      <text>
        <r>
          <rPr>
            <b/>
            <sz val="8"/>
            <rFont val="Tahoma"/>
            <family val="2"/>
          </rPr>
          <t xml:space="preserve">Hash Total for Part A
</t>
        </r>
        <r>
          <rPr>
            <sz val="8"/>
            <rFont val="Tahoma"/>
            <family val="2"/>
          </rPr>
          <t xml:space="preserve">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text>
    </comment>
    <comment ref="G77" authorId="0">
      <text>
        <r>
          <rPr>
            <b/>
            <sz val="8"/>
            <rFont val="Tahoma"/>
            <family val="2"/>
          </rPr>
          <t>Hash Total for Part B</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text>
    </comment>
    <comment ref="J77" authorId="0">
      <text>
        <r>
          <rPr>
            <b/>
            <sz val="8"/>
            <rFont val="Tahoma"/>
            <family val="2"/>
          </rPr>
          <t>Hash Total for Part C</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YOU DO NOT NEED TO WORRY ABOUT THIS LINE ITEM.  THIS COMMENT BOX WAS ADDED JUST TO EXPLAIN A FREQUENTLY ASKED QUESTION.</t>
        </r>
        <r>
          <rPr>
            <sz val="8"/>
            <rFont val="Tahoma"/>
            <family val="2"/>
          </rPr>
          <t xml:space="preserve">
</t>
        </r>
      </text>
    </comment>
    <comment ref="A84" authorId="0">
      <text>
        <r>
          <rPr>
            <b/>
            <sz val="8"/>
            <rFont val="Tahoma"/>
            <family val="2"/>
          </rPr>
          <t>Signature</t>
        </r>
        <r>
          <rPr>
            <sz val="8"/>
            <rFont val="Tahoma"/>
            <family val="2"/>
          </rPr>
          <t xml:space="preserve">
Please print off this form and sign the hard copy to submit to the County Clerk(s).
</t>
        </r>
      </text>
    </comment>
    <comment ref="E84" authorId="0">
      <text>
        <r>
          <rPr>
            <b/>
            <sz val="8"/>
            <rFont val="Tahoma"/>
            <family val="2"/>
          </rPr>
          <t>Printed Name</t>
        </r>
        <r>
          <rPr>
            <sz val="8"/>
            <rFont val="Tahoma"/>
            <family val="2"/>
          </rPr>
          <t xml:space="preserve">
Please type in the name of who ever signs this form.</t>
        </r>
      </text>
    </comment>
    <comment ref="A87" authorId="0">
      <text>
        <r>
          <rPr>
            <b/>
            <sz val="8"/>
            <rFont val="Tahoma"/>
            <family val="2"/>
          </rPr>
          <t xml:space="preserve">Office or Position
</t>
        </r>
        <r>
          <rPr>
            <sz val="8"/>
            <rFont val="Tahoma"/>
            <family val="2"/>
          </rPr>
          <t xml:space="preserve">Please type in the Office or Position of the person signing this form.
</t>
        </r>
      </text>
    </comment>
    <comment ref="E87" authorId="0">
      <text>
        <r>
          <rPr>
            <b/>
            <sz val="8"/>
            <rFont val="Tahoma"/>
            <family val="2"/>
          </rPr>
          <t>Date</t>
        </r>
        <r>
          <rPr>
            <sz val="8"/>
            <rFont val="Tahoma"/>
            <family val="2"/>
          </rPr>
          <t xml:space="preserve">
Enter the date signed.</t>
        </r>
      </text>
    </comment>
    <comment ref="G87" authorId="0">
      <text>
        <r>
          <rPr>
            <b/>
            <sz val="8"/>
            <rFont val="Tahoma"/>
            <family val="2"/>
          </rPr>
          <t>Telephone</t>
        </r>
        <r>
          <rPr>
            <sz val="8"/>
            <rFont val="Tahoma"/>
            <family val="2"/>
          </rPr>
          <t xml:space="preserve">
Enter the phone number to use in case we have questions with your form.
</t>
        </r>
      </text>
    </comment>
    <comment ref="L25" authorId="0">
      <text>
        <r>
          <rPr>
            <b/>
            <sz val="8"/>
            <rFont val="Tahoma"/>
            <family val="2"/>
          </rPr>
          <t>Maximum Authorized Levy</t>
        </r>
        <r>
          <rPr>
            <sz val="8"/>
            <rFont val="Tahoma"/>
            <family val="2"/>
          </rPr>
          <t xml:space="preserve">
Enter the greater of the 1984 or the most recent voter approved increase. 
</t>
        </r>
        <r>
          <rPr>
            <sz val="8"/>
            <rFont val="Tahoma"/>
            <family val="2"/>
          </rPr>
          <t xml:space="preserve">
Enter the prior year Tax Rate Summary Page, Line E unless there is a 2015 voter approved increase passed that allows more than the 2014 Maximum Authorized Levy.
</t>
        </r>
      </text>
    </comment>
    <comment ref="L22" authorId="0">
      <text>
        <r>
          <rPr>
            <b/>
            <sz val="8"/>
            <rFont val="Tahoma"/>
            <family val="2"/>
          </rPr>
          <t>Prior Year Tax Rate Ceiling</t>
        </r>
        <r>
          <rPr>
            <sz val="8"/>
            <rFont val="Tahoma"/>
            <family val="2"/>
          </rPr>
          <t xml:space="preserve">
Enter the rate on 2014 Tax Rate Summary Page, Line F minus Line H from the most updated 2014 form.
This number is revised as changes or updates are made to the 2014 data.
</t>
        </r>
        <r>
          <rPr>
            <b/>
            <sz val="8"/>
            <rFont val="Tahoma"/>
            <family val="2"/>
          </rPr>
          <t>Additional Explanation:</t>
        </r>
        <r>
          <rPr>
            <sz val="8"/>
            <rFont val="Tahoma"/>
            <family val="2"/>
          </rPr>
          <t xml:space="preserve">
</t>
        </r>
        <r>
          <rPr>
            <sz val="8"/>
            <rFont val="Tahoma"/>
            <family val="2"/>
          </rPr>
          <t xml:space="preserve">For those political subdivisions that voluntarily reduced their tax rate in an even numbered year but did not revert back to the tax rate ceiling without voluntary reduction, the 2015 tax rate ceiling will be based on the lower voluntarily reduced ceiling. </t>
        </r>
        <r>
          <rPr>
            <b/>
            <sz val="8"/>
            <rFont val="Tahoma"/>
            <family val="2"/>
          </rPr>
          <t>The political subdivision must use the Tax Rate Summary Page for setting its property tax rate.</t>
        </r>
        <r>
          <rPr>
            <sz val="8"/>
            <rFont val="Tahoma"/>
            <family val="2"/>
          </rPr>
          <t xml:space="preserve"> The tax rate ceiling will be based on Line F minus Line H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DO NOT allow the political subdivision to increase the tax rate ceiling this year since 2015 is an odd numbered year. 
</t>
        </r>
      </text>
    </comment>
  </commentList>
</comments>
</file>

<file path=xl/comments2.xml><?xml version="1.0" encoding="utf-8"?>
<comments xmlns="http://schemas.openxmlformats.org/spreadsheetml/2006/main">
  <authors>
    <author>Becky Webb</author>
  </authors>
  <commentList>
    <comment ref="A5" authorId="0">
      <text>
        <r>
          <rPr>
            <b/>
            <sz val="8"/>
            <rFont val="Tahoma"/>
            <family val="2"/>
          </rPr>
          <t>Name of Political Subdivision</t>
        </r>
        <r>
          <rPr>
            <sz val="8"/>
            <rFont val="Tahoma"/>
            <family val="2"/>
          </rPr>
          <t xml:space="preserve">
Entered on the Data Entry Page.
Can be found on previous years' tax rate forms and certification letters.
</t>
        </r>
      </text>
    </comment>
    <comment ref="F5" authorId="0">
      <text>
        <r>
          <rPr>
            <b/>
            <sz val="8"/>
            <rFont val="Tahoma"/>
            <family val="2"/>
          </rPr>
          <t>Political Subdivision Code</t>
        </r>
        <r>
          <rPr>
            <sz val="8"/>
            <rFont val="Tahoma"/>
            <family val="2"/>
          </rPr>
          <t xml:space="preserve">
Entered on the Data Entry Page.
Can be found on previous years' tax rate forms and certification letters.  
The first 2 digits indicate type of political subdivision, the middle 3 digits indicate the primary county, and the last 4 digits indicate the sequencing.</t>
        </r>
      </text>
    </comment>
    <comment ref="I5" authorId="0">
      <text>
        <r>
          <rPr>
            <b/>
            <sz val="8"/>
            <rFont val="Tahoma"/>
            <family val="2"/>
          </rPr>
          <t>Purpose of Levy</t>
        </r>
        <r>
          <rPr>
            <sz val="8"/>
            <rFont val="Tahoma"/>
            <family val="2"/>
          </rPr>
          <t xml:space="preserve">
Entered on the Data Entry Page.
Can be found on previous years' tax rate forms and certification letters.</t>
        </r>
      </text>
    </comment>
    <comment ref="M38" authorId="0">
      <text>
        <r>
          <rPr>
            <b/>
            <sz val="8"/>
            <rFont val="Tahoma"/>
            <family val="2"/>
          </rPr>
          <t>Required Sales Tax Reduction</t>
        </r>
        <r>
          <rPr>
            <sz val="8"/>
            <rFont val="Tahoma"/>
            <family val="2"/>
          </rPr>
          <t xml:space="preserve">
If a sales tax was passed requiring a rollback of property taxes, then the amount calculated to comply with that rollback should be entered here.</t>
        </r>
        <r>
          <rPr>
            <sz val="8"/>
            <rFont val="Tahoma"/>
            <family val="2"/>
          </rPr>
          <t xml:space="preserve">
</t>
        </r>
      </text>
    </comment>
    <comment ref="M41" authorId="0">
      <text>
        <r>
          <rPr>
            <b/>
            <sz val="8"/>
            <rFont val="Tahoma"/>
            <family val="2"/>
          </rPr>
          <t>20% Required Reduction</t>
        </r>
        <r>
          <rPr>
            <sz val="8"/>
            <rFont val="Tahoma"/>
            <family val="2"/>
          </rPr>
          <t xml:space="preserve">
For any political subdivision partially or wholly in a 1st class charter county that does not submit an estimated non-binding tax rate to the county(ies) by April 8th.</t>
        </r>
        <r>
          <rPr>
            <sz val="8"/>
            <rFont val="Tahoma"/>
            <family val="2"/>
          </rPr>
          <t xml:space="preserve">
</t>
        </r>
        <r>
          <rPr>
            <b/>
            <sz val="8"/>
            <rFont val="Tahoma"/>
            <family val="2"/>
          </rPr>
          <t>(Jackson County, St. Charles County, St. Louis County, and the City of St. Louis are First Class Charter Counties)</t>
        </r>
      </text>
    </comment>
    <comment ref="M47" authorId="0">
      <text>
        <r>
          <rPr>
            <b/>
            <sz val="8"/>
            <rFont val="Tahoma"/>
            <family val="2"/>
          </rPr>
          <t>Recoupment Rate</t>
        </r>
        <r>
          <rPr>
            <sz val="8"/>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
</t>
        </r>
      </text>
    </comment>
    <comment ref="D58" authorId="0">
      <text>
        <r>
          <rPr>
            <b/>
            <sz val="8"/>
            <rFont val="Tahoma"/>
            <family val="2"/>
          </rPr>
          <t xml:space="preserve">Office or Position of Signer
</t>
        </r>
        <r>
          <rPr>
            <sz val="8"/>
            <rFont val="Tahoma"/>
            <family val="2"/>
          </rPr>
          <t>Please type in the Office or Position of the person signing this form.</t>
        </r>
      </text>
    </comment>
    <comment ref="G58" authorId="0">
      <text>
        <r>
          <rPr>
            <b/>
            <sz val="8"/>
            <rFont val="Tahoma"/>
            <family val="2"/>
          </rPr>
          <t>Name of Political Subdivision</t>
        </r>
        <r>
          <rPr>
            <sz val="8"/>
            <rFont val="Tahoma"/>
            <family val="2"/>
          </rPr>
          <t xml:space="preserve">
Entered on the Data Entry Page.
Can be found on previous years' tax rate forms and certification letters.</t>
        </r>
        <r>
          <rPr>
            <sz val="8"/>
            <rFont val="Tahoma"/>
            <family val="2"/>
          </rPr>
          <t xml:space="preserve">
</t>
        </r>
      </text>
    </comment>
    <comment ref="A59" authorId="0">
      <text>
        <r>
          <rPr>
            <b/>
            <sz val="8"/>
            <rFont val="Tahoma"/>
            <family val="2"/>
          </rPr>
          <t>County or Counties</t>
        </r>
        <r>
          <rPr>
            <sz val="8"/>
            <rFont val="Tahoma"/>
            <family val="2"/>
          </rPr>
          <t xml:space="preserve">
List all the counties political subdivision is in.</t>
        </r>
        <r>
          <rPr>
            <sz val="8"/>
            <rFont val="Tahoma"/>
            <family val="2"/>
          </rPr>
          <t xml:space="preserve">
</t>
        </r>
      </text>
    </comment>
    <comment ref="A63" authorId="0">
      <text>
        <r>
          <rPr>
            <b/>
            <sz val="8"/>
            <rFont val="Tahoma"/>
            <family val="2"/>
          </rPr>
          <t>Date</t>
        </r>
        <r>
          <rPr>
            <sz val="8"/>
            <rFont val="Tahoma"/>
            <family val="2"/>
          </rPr>
          <t xml:space="preserve">
Enter the Date signed.
</t>
        </r>
        <r>
          <rPr>
            <sz val="8"/>
            <rFont val="Tahoma"/>
            <family val="2"/>
          </rPr>
          <t xml:space="preserve">
</t>
        </r>
      </text>
    </comment>
    <comment ref="D63" authorId="0">
      <text>
        <r>
          <rPr>
            <b/>
            <sz val="8"/>
            <rFont val="Tahoma"/>
            <family val="2"/>
          </rPr>
          <t xml:space="preserve">Signature
</t>
        </r>
        <r>
          <rPr>
            <sz val="8"/>
            <rFont val="Tahoma"/>
            <family val="2"/>
          </rPr>
          <t xml:space="preserve">Please print off this form and sign the hard copy to submit to the County Clerk(s).
</t>
        </r>
        <r>
          <rPr>
            <sz val="8"/>
            <rFont val="Tahoma"/>
            <family val="2"/>
          </rPr>
          <t xml:space="preserve">
</t>
        </r>
      </text>
    </comment>
    <comment ref="H63" authorId="0">
      <text>
        <r>
          <rPr>
            <b/>
            <sz val="8"/>
            <rFont val="Tahoma"/>
            <family val="2"/>
          </rPr>
          <t>Printed Name</t>
        </r>
        <r>
          <rPr>
            <sz val="8"/>
            <rFont val="Tahoma"/>
            <family val="2"/>
          </rPr>
          <t xml:space="preserve">
Please type in the name of who ever signs this form.
</t>
        </r>
        <r>
          <rPr>
            <sz val="8"/>
            <rFont val="Tahoma"/>
            <family val="2"/>
          </rPr>
          <t xml:space="preserve">
</t>
        </r>
      </text>
    </comment>
    <comment ref="K63" authorId="0">
      <text>
        <r>
          <rPr>
            <b/>
            <sz val="8"/>
            <rFont val="Tahoma"/>
            <family val="2"/>
          </rPr>
          <t>Telephone</t>
        </r>
        <r>
          <rPr>
            <sz val="8"/>
            <rFont val="Tahoma"/>
            <family val="2"/>
          </rPr>
          <t xml:space="preserve">
Enter the phone number to use in case we have questions with your form.</t>
        </r>
        <r>
          <rPr>
            <sz val="8"/>
            <rFont val="Tahoma"/>
            <family val="2"/>
          </rPr>
          <t xml:space="preserve">
</t>
        </r>
      </text>
    </comment>
    <comment ref="M45" authorId="0">
      <text>
        <r>
          <rPr>
            <b/>
            <sz val="8"/>
            <rFont val="Tahoma"/>
            <family val="2"/>
          </rPr>
          <t xml:space="preserve">Voluntary Reduction
NOTICE: A VOLUNTARY REDUCTION TAKEN IN AN EVEN-NUMBERED YEAR WILL LOWER THE TAX RATE CEILING FOR THE FOLLOWING YEAR(S).
</t>
        </r>
        <r>
          <rPr>
            <sz val="8"/>
            <rFont val="Tahoma"/>
            <family val="2"/>
          </rPr>
          <t xml:space="preserve">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t>
        </r>
        <r>
          <rPr>
            <b/>
            <sz val="8"/>
            <rFont val="Tahoma"/>
            <family val="2"/>
          </rPr>
          <t xml:space="preserve">
</t>
        </r>
        <r>
          <rPr>
            <sz val="8"/>
            <rFont val="Tahoma"/>
            <family val="2"/>
          </rPr>
          <t xml:space="preserve">
</t>
        </r>
      </text>
    </comment>
  </commentList>
</comments>
</file>

<file path=xl/comments5.xml><?xml version="1.0" encoding="utf-8"?>
<comments xmlns="http://schemas.openxmlformats.org/spreadsheetml/2006/main">
  <authors>
    <author>Becky Webb</author>
  </authors>
  <commentList>
    <comment ref="K57" authorId="0">
      <text>
        <r>
          <rPr>
            <b/>
            <sz val="8"/>
            <rFont val="Tahoma"/>
            <family val="2"/>
          </rPr>
          <t xml:space="preserve">Voluntary Reduction of Debt Service
</t>
        </r>
        <r>
          <rPr>
            <sz val="8"/>
            <rFont val="Tahoma"/>
            <family val="2"/>
          </rPr>
          <t xml:space="preserve">Any reduction of the debt service levy is considered voluntary.  
Enter the voluntary reduction here, if the amount Line 10 is more than the desired rate to levy.
</t>
        </r>
      </text>
    </comment>
  </commentList>
</comments>
</file>

<file path=xl/sharedStrings.xml><?xml version="1.0" encoding="utf-8"?>
<sst xmlns="http://schemas.openxmlformats.org/spreadsheetml/2006/main" count="507" uniqueCount="358">
  <si>
    <t>To compute the total property tax revenues BILLED for the current year (including revenues from all new construction &amp; improvements &amp; annexed property), multiply Line 1 by the rate on Line 22 and divide by 100.  The property tax revenues BILLED would be used in estimating budgeted revenues.</t>
  </si>
  <si>
    <t>(Purpose of Levy)</t>
  </si>
  <si>
    <t>A.</t>
  </si>
  <si>
    <t>AA.</t>
  </si>
  <si>
    <t>B.</t>
  </si>
  <si>
    <t>D.</t>
  </si>
  <si>
    <t>E.</t>
  </si>
  <si>
    <t>F.</t>
  </si>
  <si>
    <t>Maximum Legal Rate to Comply with Missouri Laws</t>
  </si>
  <si>
    <t>H.</t>
  </si>
  <si>
    <t>I.</t>
  </si>
  <si>
    <t>J.</t>
  </si>
  <si>
    <t>BB.</t>
  </si>
  <si>
    <t>CERTIFICATION</t>
  </si>
  <si>
    <t>(Signature)</t>
  </si>
  <si>
    <t xml:space="preserve">I, the undersigned, </t>
  </si>
  <si>
    <t>1.</t>
  </si>
  <si>
    <t>2.</t>
  </si>
  <si>
    <t>3.</t>
  </si>
  <si>
    <t>4.</t>
  </si>
  <si>
    <t>5.</t>
  </si>
  <si>
    <t>6.</t>
  </si>
  <si>
    <t>7.</t>
  </si>
  <si>
    <t>8.</t>
  </si>
  <si>
    <t>9.</t>
  </si>
  <si>
    <t>10.</t>
  </si>
  <si>
    <t>11.</t>
  </si>
  <si>
    <t>12.</t>
  </si>
  <si>
    <t>13.</t>
  </si>
  <si>
    <t>14.</t>
  </si>
  <si>
    <t>15.</t>
  </si>
  <si>
    <t>16.</t>
  </si>
  <si>
    <t>17.</t>
  </si>
  <si>
    <t>18.</t>
  </si>
  <si>
    <t>19.</t>
  </si>
  <si>
    <t>20.</t>
  </si>
  <si>
    <t>21.</t>
  </si>
  <si>
    <t>22.</t>
  </si>
  <si>
    <t>HASH TOTAL (To be computed and used by the State)</t>
  </si>
  <si>
    <t>(Name of School District)</t>
  </si>
  <si>
    <t>(School Code)</t>
  </si>
  <si>
    <t>(Date)</t>
  </si>
  <si>
    <t>NEW VOTER APPROVED TAX RATE OR TAX RATE INCREASE</t>
  </si>
  <si>
    <t>*</t>
  </si>
  <si>
    <t>Permitted Reassessment Revenue Growth</t>
  </si>
  <si>
    <t xml:space="preserve">Round a fraction to the nearest one/one hundredth of a cent.  </t>
  </si>
  <si>
    <t>**</t>
  </si>
  <si>
    <t>(Office) of</t>
  </si>
  <si>
    <t>(Print Name)</t>
  </si>
  <si>
    <t>(Telephone)</t>
  </si>
  <si>
    <t>(a)</t>
  </si>
  <si>
    <t>(b)</t>
  </si>
  <si>
    <t>+</t>
  </si>
  <si>
    <t>=</t>
  </si>
  <si>
    <t xml:space="preserve">(Real Estate) </t>
  </si>
  <si>
    <t>(Personal Property)</t>
  </si>
  <si>
    <t>(Total)</t>
  </si>
  <si>
    <t>Assessed Valuation of New Construction &amp; Improvements</t>
  </si>
  <si>
    <t xml:space="preserve"> - Mandatory Required Fields to Complete</t>
  </si>
  <si>
    <t>HASH TOTAL  (To be computed and used by the State)</t>
  </si>
  <si>
    <t>Line 1(b) - 3(b) - 5(b) + 6(b) + 7(b)</t>
  </si>
  <si>
    <t>If Line 2b is Negative, Enter Zero</t>
  </si>
  <si>
    <t>2(b) - Increase in Personal Property.  Use the formula listed under Line 2(b).</t>
  </si>
  <si>
    <r>
      <t>Current Year Tax Rate Ceiling</t>
    </r>
    <r>
      <rPr>
        <sz val="11"/>
        <rFont val="Times New Roman"/>
        <family val="1"/>
      </rPr>
      <t xml:space="preserve"> (Lower of Line D or E)</t>
    </r>
  </si>
  <si>
    <t>(Yes)</t>
  </si>
  <si>
    <t>(No)</t>
  </si>
  <si>
    <t>(Full)</t>
  </si>
  <si>
    <t>(Partial)</t>
  </si>
  <si>
    <t xml:space="preserve">    the debt requirements.</t>
  </si>
  <si>
    <t>** - Mandatory Required Fields to Complete</t>
  </si>
  <si>
    <t xml:space="preserve">School District Number:  </t>
  </si>
  <si>
    <t>School District Name:</t>
  </si>
  <si>
    <t>Purpose:</t>
  </si>
  <si>
    <t xml:space="preserve">Tax Rate Summary Page </t>
  </si>
  <si>
    <r>
      <t xml:space="preserve">PART A.    Enter only the </t>
    </r>
    <r>
      <rPr>
        <b/>
        <u val="single"/>
        <sz val="10"/>
        <rFont val="Times New Roman"/>
        <family val="1"/>
      </rPr>
      <t>Assessed Valuation</t>
    </r>
  </si>
  <si>
    <t>Real Estate</t>
  </si>
  <si>
    <t>Personal Property</t>
  </si>
  <si>
    <t>Total</t>
  </si>
  <si>
    <t>Calculated Amount</t>
  </si>
  <si>
    <t>PART B.    Additional Voter Approved Rates - See Form B for additional instructions.</t>
  </si>
  <si>
    <t>1) Date of Election:</t>
  </si>
  <si>
    <t xml:space="preserve">4) Expiration Date </t>
  </si>
  <si>
    <t>1a) Is this Election Increasing an Existing Rate?</t>
  </si>
  <si>
    <t>(Yes or No)</t>
  </si>
  <si>
    <t xml:space="preserve">     Amount of Increase (an "increase of")</t>
  </si>
  <si>
    <t xml:space="preserve">     or</t>
  </si>
  <si>
    <t>3) Election Results:</t>
  </si>
  <si>
    <t>Yes:</t>
  </si>
  <si>
    <t>No:</t>
  </si>
  <si>
    <t>PART C.    Debt Service Requirements - See Form C for additional instructions.</t>
  </si>
  <si>
    <t>Part A</t>
  </si>
  <si>
    <t>Part B</t>
  </si>
  <si>
    <t>Part C</t>
  </si>
  <si>
    <t>(Rate)</t>
  </si>
  <si>
    <t xml:space="preserve">    (If Applicable):</t>
  </si>
  <si>
    <t>Debt Service</t>
  </si>
  <si>
    <t>(30-XXX-XXXX)</t>
  </si>
  <si>
    <t>Assessed Value of Property Locally Assessed in Prior Year, but State Assessed in Current Year</t>
  </si>
  <si>
    <t xml:space="preserve">-  The tax rate levied may be lower than the rate computed as long as adequate funds are available to service </t>
  </si>
  <si>
    <t>I, the undersigned do hereby certify that the data set forth above is true and accurate to the best of my knowledge and belief.</t>
  </si>
  <si>
    <t>(Printed Name)</t>
  </si>
  <si>
    <t>(Office or Position)</t>
  </si>
  <si>
    <t>HASH TOTALS</t>
  </si>
  <si>
    <r>
      <t>Rate To Be Levied For Debt Service</t>
    </r>
    <r>
      <rPr>
        <sz val="11"/>
        <rFont val="Times New Roman"/>
        <family val="1"/>
      </rPr>
      <t xml:space="preserve"> If Applicable  (Form C, Line 12)</t>
    </r>
  </si>
  <si>
    <r>
      <t>Additional Special Purpose Rate Authorized By Voters</t>
    </r>
    <r>
      <rPr>
        <sz val="10.5"/>
        <rFont val="Times New Roman"/>
        <family val="1"/>
      </rPr>
      <t xml:space="preserve">  After the Prior Year Tax Rates Were Set.</t>
    </r>
  </si>
  <si>
    <t>Continue to Form A, Page 2 of 2 for Computation of the Tax Rate.</t>
  </si>
  <si>
    <t>For School Districts Levying a Single Rate on All Property (NOT WHOLLY IN ST. LOUIS COUNTY)</t>
  </si>
  <si>
    <t>FORM A  -  FOR SCHOOL DISTRICTS LEVYING A SINGLE RATE ON ALL PROPERTY</t>
  </si>
  <si>
    <t>WITH ARTICLE X, SECTION 22 AND SECTION 137.073 RSMo</t>
  </si>
  <si>
    <t>COMPUTATION OF REASSESSMENT GROWTH AND RATE FOR COMPLIANCE</t>
  </si>
  <si>
    <t>PAID FOR WITH PROPERTY TAXES</t>
  </si>
  <si>
    <t>DEBT SERVICE CALCULATION FOR GENERAL OBLIGATION BONDS</t>
  </si>
  <si>
    <t xml:space="preserve">The information to complete the Tax Rate Summary Page is available from prior year forms, computed on the attached forms, or computed on this page. </t>
  </si>
  <si>
    <t>TAX RATE SUMMARY PAGE</t>
  </si>
  <si>
    <t>FOR SCHOOL DISTRICTS LEVYING A SINGLE RATE ON ALL PROPERTY</t>
  </si>
  <si>
    <t>YEAR:</t>
  </si>
  <si>
    <t xml:space="preserve">1) </t>
  </si>
  <si>
    <t xml:space="preserve">2) </t>
  </si>
  <si>
    <t>Maximum Authorized Levy (Prior Year's Tax Rate Summary Page, Line E)</t>
  </si>
  <si>
    <t xml:space="preserve">3) </t>
  </si>
  <si>
    <t>Date &amp; Rate the Current Year Tax Rate Ceiling was Increased Up to $2.7500</t>
  </si>
  <si>
    <t>using Amendment 2</t>
  </si>
  <si>
    <t xml:space="preserve">1)  </t>
  </si>
  <si>
    <t>New Construction and Improvements</t>
  </si>
  <si>
    <t>3)</t>
  </si>
  <si>
    <t xml:space="preserve"> Newly Added Territory</t>
  </si>
  <si>
    <t xml:space="preserve">4) </t>
  </si>
  <si>
    <t xml:space="preserve">5) </t>
  </si>
  <si>
    <t>Newly Separated Territory</t>
  </si>
  <si>
    <t xml:space="preserve">6) </t>
  </si>
  <si>
    <t>Property Changed from Local to State Assessed</t>
  </si>
  <si>
    <t xml:space="preserve">7)  </t>
  </si>
  <si>
    <t xml:space="preserve">8) </t>
  </si>
  <si>
    <t>Current Year Assessed Valuation</t>
  </si>
  <si>
    <t>Prior Year Assessed Valuation</t>
  </si>
  <si>
    <t>Revenue from State Assessed Property (Provided by DESE)</t>
  </si>
  <si>
    <t>Estimated Revenue from State Assessed Property</t>
  </si>
  <si>
    <t>Principal and Interest Payments for Following Calendar Year (Form C, Line 2)</t>
  </si>
  <si>
    <t>Estimated Cost of Collection &amp; Allowance for Delinquencies (Form C, Line 3)</t>
  </si>
  <si>
    <t>Reasonable Reserve Payments for Year Following Next Calendar Year (Form C, Line 4)</t>
  </si>
  <si>
    <t xml:space="preserve">4 ) </t>
  </si>
  <si>
    <t>Anticipated December 31st Balance (Form C, Line 6)</t>
  </si>
  <si>
    <t>Estimated Revenue from State Assessed Property for Debt Service (Form C, Line 8)</t>
  </si>
  <si>
    <t xml:space="preserve">2b) </t>
  </si>
  <si>
    <t>Voter Approved Tax Rate or Increase.  Attach Ballot.</t>
  </si>
  <si>
    <t xml:space="preserve">2a) </t>
  </si>
  <si>
    <t>Full or Partial</t>
  </si>
  <si>
    <t>5) Proposition C Waiver: (Attach Ballot)</t>
  </si>
  <si>
    <t>Ballot Language Approved:  Attach a sample ballot or state the proposition posed to voters exactly as it appeared on the ballot.</t>
  </si>
  <si>
    <t>5a) Prop C Results:</t>
  </si>
  <si>
    <t xml:space="preserve"> Stated Rate Approved (an "increase to")</t>
  </si>
  <si>
    <t>C.</t>
  </si>
  <si>
    <t>G1.</t>
  </si>
  <si>
    <t>G2.</t>
  </si>
  <si>
    <t>a.</t>
  </si>
  <si>
    <t>b.</t>
  </si>
  <si>
    <t xml:space="preserve">    </t>
  </si>
  <si>
    <r>
      <t>Current Year Rate Computed</t>
    </r>
    <r>
      <rPr>
        <sz val="11"/>
        <rFont val="Times New Roman"/>
        <family val="1"/>
      </rPr>
      <t xml:space="preserve"> Pursuant to Article X, Section 22 of the Missouri Constitution and Section 137.073, RSMo.  </t>
    </r>
    <r>
      <rPr>
        <u val="single"/>
        <sz val="11"/>
        <rFont val="Times New Roman"/>
        <family val="1"/>
      </rPr>
      <t>If no Voter Approved Increase</t>
    </r>
    <r>
      <rPr>
        <sz val="11"/>
        <rFont val="Times New Roman"/>
        <family val="1"/>
      </rPr>
      <t xml:space="preserve"> </t>
    </r>
    <r>
      <rPr>
        <sz val="10"/>
        <rFont val="Times New Roman"/>
        <family val="1"/>
      </rPr>
      <t xml:space="preserve">(Form A, Line 22)  </t>
    </r>
  </si>
  <si>
    <t>(School District) levying a rate in</t>
  </si>
  <si>
    <t xml:space="preserve"> County (ies) do hereby certify that the data set forth above an on the accompanying forms is true and accurate to </t>
  </si>
  <si>
    <t>the best of knowledge and belief.</t>
  </si>
  <si>
    <t>(Greater of the 1984 tax rate or the most recent voter-approved tax rate)</t>
  </si>
  <si>
    <r>
      <t xml:space="preserve">[Greater of Prior Year Line E or Current Year Line D </t>
    </r>
    <r>
      <rPr>
        <sz val="9"/>
        <rFont val="Times New Roman"/>
        <family val="1"/>
      </rPr>
      <t>(if there was an election)</t>
    </r>
    <r>
      <rPr>
        <sz val="10"/>
        <rFont val="Times New Roman"/>
        <family val="1"/>
      </rPr>
      <t>, Otherwise Prior Year Line E]</t>
    </r>
  </si>
  <si>
    <r>
      <t xml:space="preserve">Maximum Authorized Levy </t>
    </r>
    <r>
      <rPr>
        <sz val="11"/>
        <rFont val="Times New Roman"/>
        <family val="1"/>
      </rPr>
      <t>Greater of the 1984 rate or most recent voter approved rate</t>
    </r>
  </si>
  <si>
    <r>
      <t>Tax Rate To Be Levied</t>
    </r>
    <r>
      <rPr>
        <sz val="11"/>
        <rFont val="Times New Roman"/>
        <family val="1"/>
      </rPr>
      <t xml:space="preserve"> </t>
    </r>
    <r>
      <rPr>
        <sz val="9"/>
        <rFont val="Times New Roman"/>
        <family val="1"/>
      </rPr>
      <t>(Line F - Line G1- Line G2 - Line H + Line I)</t>
    </r>
  </si>
  <si>
    <t>Obtained from the County Clerk or County Assessor.</t>
  </si>
  <si>
    <t>Printed On:</t>
  </si>
  <si>
    <t>Greater of the Voter Approved Increase or Voter Approved Increase Adjusted to provide the revenue available if applied to prior assessment &amp; increased by CPI%. (Form B, Line 16 if a Different Purpose)</t>
  </si>
  <si>
    <r>
      <t xml:space="preserve">Amount of Rate Increase Authorized by Voters </t>
    </r>
    <r>
      <rPr>
        <sz val="11"/>
        <rFont val="Times New Roman"/>
        <family val="1"/>
      </rPr>
      <t xml:space="preserve">(If Same Purpose)  </t>
    </r>
    <r>
      <rPr>
        <b/>
        <sz val="11"/>
        <rFont val="Times New Roman"/>
        <family val="1"/>
      </rPr>
      <t xml:space="preserve">            </t>
    </r>
    <r>
      <rPr>
        <sz val="11"/>
        <rFont val="Times New Roman"/>
        <family val="1"/>
      </rPr>
      <t xml:space="preserve">                                </t>
    </r>
    <r>
      <rPr>
        <sz val="10"/>
        <rFont val="Times New Roman"/>
        <family val="1"/>
      </rPr>
      <t xml:space="preserve">Greater of the Voter Approved Increase or Voter Approved Increase Adjusted to provide the revenue available if applied to the prior assessment &amp; increased by the CPI%.  (Form B, Line 16)  </t>
    </r>
    <r>
      <rPr>
        <sz val="11"/>
        <rFont val="Times New Roman"/>
        <family val="1"/>
      </rPr>
      <t xml:space="preserve">       </t>
    </r>
    <r>
      <rPr>
        <b/>
        <sz val="11"/>
        <rFont val="Times New Roman"/>
        <family val="1"/>
      </rPr>
      <t>OR</t>
    </r>
    <r>
      <rPr>
        <sz val="11"/>
        <rFont val="Times New Roman"/>
        <family val="1"/>
      </rPr>
      <t xml:space="preserve">                                       </t>
    </r>
    <r>
      <rPr>
        <b/>
        <sz val="11"/>
        <rFont val="Times New Roman"/>
        <family val="1"/>
      </rPr>
      <t>Increase to the Total Operating Levy up to $2.75 per Amendment 2</t>
    </r>
    <r>
      <rPr>
        <sz val="11"/>
        <rFont val="Times New Roman"/>
        <family val="1"/>
      </rPr>
      <t xml:space="preserve">, If Applicable.  </t>
    </r>
  </si>
  <si>
    <t>Printed on:</t>
  </si>
  <si>
    <r>
      <t>CERTIFICATION</t>
    </r>
    <r>
      <rPr>
        <b/>
        <sz val="10"/>
        <rFont val="Times New Roman"/>
        <family val="1"/>
      </rPr>
      <t xml:space="preserve">  </t>
    </r>
    <r>
      <rPr>
        <sz val="10"/>
        <rFont val="Times New Roman"/>
        <family val="1"/>
      </rPr>
      <t>(Made if sending calculator input data to the State Auditor's Office for Review of the 2013 Tax Rate)</t>
    </r>
  </si>
  <si>
    <t>Prior Year Tax Rate Ceiling Revised if Applicable</t>
  </si>
  <si>
    <r>
      <t>Column1</t>
    </r>
    <r>
      <rPr>
        <sz val="12"/>
        <rFont val="Times New Roman"/>
        <family val="1"/>
      </rPr>
      <t xml:space="preserve">                                           </t>
    </r>
    <r>
      <rPr>
        <sz val="10.5"/>
        <rFont val="Times New Roman"/>
        <family val="1"/>
      </rPr>
      <t>Based on</t>
    </r>
  </si>
  <si>
    <r>
      <t xml:space="preserve">Column 2 </t>
    </r>
    <r>
      <rPr>
        <sz val="12"/>
        <rFont val="Times New Roman"/>
        <family val="1"/>
      </rPr>
      <t xml:space="preserve">                                               </t>
    </r>
    <r>
      <rPr>
        <sz val="10.5"/>
        <rFont val="Times New Roman"/>
        <family val="1"/>
      </rPr>
      <t>Political</t>
    </r>
  </si>
  <si>
    <t>Informational Tax Rate Data</t>
  </si>
  <si>
    <t>This page shows the information that would have been on the line items for the Summary Page, Form A, and/or Form B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</si>
  <si>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t xml:space="preserve">Step 1 </t>
  </si>
  <si>
    <t xml:space="preserve">Step 2 </t>
  </si>
  <si>
    <t>were Taken</t>
  </si>
  <si>
    <t>Informational Tax Rate Summary Page Information</t>
  </si>
  <si>
    <t>Informational Form A, Page 2 Information</t>
  </si>
  <si>
    <t>The percentage entered on Line 14 should be the lower of the actual growth (Line 9), the CPI (Line 10), or 5%.</t>
  </si>
  <si>
    <t>A negative figure on Line 9 is treated as a zero for Line 14 purposes.  Do not enter less than 0, nor more than 5%.</t>
  </si>
  <si>
    <t>Informational Form B, Page 2 Information</t>
  </si>
  <si>
    <t>Prior Year Tax Rate Ceiling to Apply Voter Approved Increase to.</t>
  </si>
  <si>
    <t>(Informational Tax Rate Summary Page, Line A if Increase to an Existing Rate, Otherwise 0)</t>
  </si>
  <si>
    <t>Voter Approved Increased Tax Rate to Adjust</t>
  </si>
  <si>
    <t>Total Revenue Allowed from the Additional Voter Approved Increase</t>
  </si>
  <si>
    <t xml:space="preserve">Amount of Rate Increase Authorized by Voters for the Current Year </t>
  </si>
  <si>
    <t>For Political Subdivision Use in Calculating its           Tax Rate</t>
  </si>
  <si>
    <r>
      <t>Less Required Proposition C (Sales Tax) Reduction</t>
    </r>
    <r>
      <rPr>
        <sz val="11"/>
        <rFont val="Times New Roman"/>
        <family val="1"/>
      </rPr>
      <t xml:space="preserve"> </t>
    </r>
    <r>
      <rPr>
        <sz val="10.5"/>
        <rFont val="Times New Roman"/>
        <family val="1"/>
      </rPr>
      <t xml:space="preserve">taken from Tax Rate Ceiling </t>
    </r>
    <r>
      <rPr>
        <sz val="10"/>
        <rFont val="Times New Roman"/>
        <family val="1"/>
      </rPr>
      <t>(Line F)</t>
    </r>
    <r>
      <rPr>
        <sz val="10.5"/>
        <rFont val="Times New Roman"/>
        <family val="1"/>
      </rPr>
      <t>, If Applicable</t>
    </r>
    <r>
      <rPr>
        <b/>
        <sz val="11"/>
        <rFont val="Times New Roman"/>
        <family val="1"/>
      </rPr>
      <t xml:space="preserve">                                                             </t>
    </r>
    <r>
      <rPr>
        <sz val="11"/>
        <rFont val="Times New Roman"/>
        <family val="1"/>
      </rPr>
      <t>Circle</t>
    </r>
    <r>
      <rPr>
        <b/>
        <sz val="11"/>
        <rFont val="Times New Roman"/>
        <family val="1"/>
      </rPr>
      <t xml:space="preserve"> </t>
    </r>
    <r>
      <rPr>
        <sz val="11"/>
        <rFont val="Times New Roman"/>
        <family val="1"/>
      </rPr>
      <t>the type of waiver your district has             Full              Partial             No                                                 Attach a copy of the DESE Prop C Reduction Worksheet if there is no waiver.</t>
    </r>
  </si>
  <si>
    <r>
      <t xml:space="preserve">Less Voluntary Reduction By School District </t>
    </r>
    <r>
      <rPr>
        <sz val="11"/>
        <rFont val="Times New Roman"/>
        <family val="1"/>
      </rPr>
      <t xml:space="preserve">taken from Tax Rate Ceiling (Line F). </t>
    </r>
  </si>
  <si>
    <t xml:space="preserve">  THE TAX RATE CEILING FOR THE FOLLOWING YEAR</t>
  </si>
  <si>
    <r>
      <t xml:space="preserve">Plus Allowable Recoupment Rate </t>
    </r>
    <r>
      <rPr>
        <sz val="11"/>
        <rFont val="Times New Roman"/>
        <family val="1"/>
      </rPr>
      <t xml:space="preserve">added to Tax Rate Ceiling (Line F). </t>
    </r>
    <r>
      <rPr>
        <sz val="10"/>
        <rFont val="Times New Roman"/>
        <family val="1"/>
      </rPr>
      <t>If Applicable (Attach Form G or H)</t>
    </r>
  </si>
  <si>
    <t>Based on Prior</t>
  </si>
  <si>
    <t>Year Tax Rate</t>
  </si>
  <si>
    <t>Ceiling as if No</t>
  </si>
  <si>
    <t>Voluntary Reductions</t>
  </si>
  <si>
    <t>Submit a copy of the resolution, policy statement, or ordinance to the State Auditor's Office for review.</t>
  </si>
  <si>
    <t xml:space="preserve">Maximum Prior Year Adjusted Revenue from Locally Assessed Property </t>
  </si>
  <si>
    <t>that existed in both years. [(Line 11 x Line 12) / 100]</t>
  </si>
  <si>
    <r>
      <rPr>
        <b/>
        <sz val="10.5"/>
        <rFont val="Times New Roman"/>
        <family val="1"/>
      </rPr>
      <t>Rate to Compare to Maximum Authorized Levy</t>
    </r>
    <r>
      <rPr>
        <sz val="10"/>
        <rFont val="Times New Roman"/>
        <family val="1"/>
      </rPr>
      <t xml:space="preserve"> [Line B (if no election), Otherwise Line C (if there was an elections)]</t>
    </r>
  </si>
  <si>
    <r>
      <rPr>
        <b/>
        <sz val="10.5"/>
        <rFont val="Times New Roman"/>
        <family val="1"/>
      </rPr>
      <t>Tax Rate Ceiling if No Voluntary Reductions were Taken in a Prior Even Numbered Year</t>
    </r>
    <r>
      <rPr>
        <sz val="10.5"/>
        <rFont val="Times New Roman"/>
        <family val="1"/>
      </rPr>
      <t xml:space="preserve"> </t>
    </r>
    <r>
      <rPr>
        <sz val="10"/>
        <rFont val="Times New Roman"/>
        <family val="1"/>
      </rPr>
      <t>(Lower of Line D or E)</t>
    </r>
  </si>
  <si>
    <r>
      <rPr>
        <b/>
        <sz val="10.5"/>
        <rFont val="Times New Roman"/>
        <family val="1"/>
      </rPr>
      <t>Current Year Rate  Computed</t>
    </r>
    <r>
      <rPr>
        <sz val="10.5"/>
        <rFont val="Times New Roman"/>
        <family val="1"/>
      </rPr>
      <t xml:space="preserve"> (Informational Form A, Line 22 below)</t>
    </r>
  </si>
  <si>
    <r>
      <rPr>
        <b/>
        <sz val="10.5"/>
        <rFont val="Times New Roman"/>
        <family val="1"/>
      </rPr>
      <t>Amount of Increase Authorized by Voters for Current Year</t>
    </r>
    <r>
      <rPr>
        <sz val="10.5"/>
        <rFont val="Times New Roman"/>
        <family val="1"/>
      </rPr>
      <t xml:space="preserve"> (Informational Form B, Line 16 below)</t>
    </r>
  </si>
  <si>
    <r>
      <rPr>
        <b/>
        <sz val="10.25"/>
        <rFont val="Times New Roman"/>
        <family val="1"/>
      </rPr>
      <t xml:space="preserve">Maximum Authorized Levy </t>
    </r>
    <r>
      <rPr>
        <sz val="8"/>
        <rFont val="Times New Roman"/>
        <family val="1"/>
      </rPr>
      <t>[Greater of Prior Year Line E or Current Year Line D (if there was an election), Otherwise Prior Year Line E]</t>
    </r>
  </si>
  <si>
    <r>
      <rPr>
        <b/>
        <sz val="10.5"/>
        <rFont val="Times New Roman"/>
        <family val="1"/>
      </rPr>
      <t xml:space="preserve">Maximum Prior Year Adjusted Revenue from State Assessed Property (before reductions). </t>
    </r>
    <r>
      <rPr>
        <sz val="10.5"/>
        <rFont val="Times New Roman"/>
        <family val="1"/>
      </rPr>
      <t>Provided by DESE</t>
    </r>
  </si>
  <si>
    <r>
      <t>Total Adjusted Prior Year Revenue</t>
    </r>
    <r>
      <rPr>
        <sz val="10.5"/>
        <rFont val="Times New Roman"/>
        <family val="1"/>
      </rPr>
      <t xml:space="preserve"> (Line 13 + Line 14)</t>
    </r>
  </si>
  <si>
    <r>
      <t>Estimated Current Year Revenue from State Assessed Property (before reductions)</t>
    </r>
    <r>
      <rPr>
        <sz val="10.5"/>
        <rFont val="Times New Roman"/>
        <family val="1"/>
      </rPr>
      <t xml:space="preserve"> estimated by school district</t>
    </r>
  </si>
  <si>
    <r>
      <t>Revenue Permitted from Existing Locally Assessed Property</t>
    </r>
    <r>
      <rPr>
        <sz val="10.5"/>
        <rFont val="Times New Roman"/>
        <family val="1"/>
      </rPr>
      <t xml:space="preserve"> (Line 18 - Line 19)</t>
    </r>
  </si>
  <si>
    <t xml:space="preserve">The governing body should hold a public hearing and adopt a resolution, a policy statement, or an ordinance justifying its action prior to setting and certifying its tax rate. </t>
  </si>
  <si>
    <r>
      <t>Percentage Increase in Adjusted Valuation</t>
    </r>
    <r>
      <rPr>
        <sz val="10.5"/>
        <rFont val="Times New Roman"/>
        <family val="1"/>
      </rPr>
      <t xml:space="preserve"> [(Form A, Line 4 - Line 8) / Line 8 x 100]</t>
    </r>
  </si>
  <si>
    <r>
      <t xml:space="preserve">Increase in Consumer Price Index </t>
    </r>
    <r>
      <rPr>
        <sz val="10.5"/>
        <rFont val="Times New Roman"/>
        <family val="1"/>
      </rPr>
      <t>as Certified by the State Tax Commission.</t>
    </r>
  </si>
  <si>
    <r>
      <t xml:space="preserve">Adjusted Prior Year Assessed Valuation </t>
    </r>
    <r>
      <rPr>
        <sz val="10.5"/>
        <rFont val="Times New Roman"/>
        <family val="1"/>
      </rPr>
      <t>(Form A, Line 8)</t>
    </r>
  </si>
  <si>
    <r>
      <t>(2013) Tax Rate Ceiling From Prior Year</t>
    </r>
    <r>
      <rPr>
        <sz val="10.5"/>
        <rFont val="Times New Roman"/>
        <family val="1"/>
      </rPr>
      <t xml:space="preserve"> (Informational Summary Page, Line A from above)</t>
    </r>
  </si>
  <si>
    <r>
      <t xml:space="preserve">Additional Reassessment Revenue Permitted </t>
    </r>
    <r>
      <rPr>
        <sz val="10.5"/>
        <rFont val="Times New Roman"/>
        <family val="1"/>
      </rPr>
      <t>(Line 15 x Line 16)</t>
    </r>
  </si>
  <si>
    <r>
      <t>Total Revenue Permitted in Current Year</t>
    </r>
    <r>
      <rPr>
        <sz val="10.5"/>
        <rFont val="Times New Roman"/>
        <family val="1"/>
      </rPr>
      <t xml:space="preserve"> from property that existed in both years. (Line 15 + Line 17)</t>
    </r>
  </si>
  <si>
    <r>
      <t xml:space="preserve">Adjusted Current Year Assessed Valuation </t>
    </r>
    <r>
      <rPr>
        <sz val="10.5"/>
        <rFont val="Times New Roman"/>
        <family val="1"/>
      </rPr>
      <t>(Form A, Line 4)</t>
    </r>
  </si>
  <si>
    <r>
      <rPr>
        <b/>
        <sz val="10.5"/>
        <rFont val="Times New Roman"/>
        <family val="1"/>
      </rPr>
      <t xml:space="preserve">Consumer Price Index (CPI) </t>
    </r>
    <r>
      <rPr>
        <sz val="10.5"/>
        <rFont val="Times New Roman"/>
        <family val="1"/>
      </rPr>
      <t>as Certified by the State Tax Commission.</t>
    </r>
  </si>
  <si>
    <t>(If an "Increase of" ballot, Line 6a + Line 7.  If an "Increase to" ballot, Line 6b)</t>
  </si>
  <si>
    <r>
      <t xml:space="preserve">Maximum Prior Year Adjusted Revenue </t>
    </r>
    <r>
      <rPr>
        <sz val="10.5"/>
        <rFont val="Times New Roman"/>
        <family val="1"/>
      </rPr>
      <t>from property that existed in both years. (Line 8 x Line 9 / 100)</t>
    </r>
  </si>
  <si>
    <r>
      <t xml:space="preserve">Permitted Revenue Growth for CPI </t>
    </r>
    <r>
      <rPr>
        <sz val="10.5"/>
        <rFont val="Times New Roman"/>
        <family val="1"/>
      </rPr>
      <t>(Line 10 x Line 11)</t>
    </r>
  </si>
  <si>
    <t>from property that existed in both years.   (Line 10 + Line 12)</t>
  </si>
  <si>
    <t>(If Line 8 &gt; Line 15, then Line 8, Otherwise, Line 15)</t>
  </si>
  <si>
    <r>
      <t xml:space="preserve">Maximum Tax Rate Permitted by Article X, Section 22 and Section 137.073 RSMo. If No Voluntary Reduction was Taken  </t>
    </r>
    <r>
      <rPr>
        <sz val="10.5"/>
        <rFont val="Times New Roman"/>
        <family val="1"/>
      </rPr>
      <t>[(Line 20 / Line 21) x 100]</t>
    </r>
  </si>
  <si>
    <r>
      <t xml:space="preserve">Adjusted Voter Approved Increased Tax Rate </t>
    </r>
    <r>
      <rPr>
        <sz val="10.5"/>
        <rFont val="Times New Roman"/>
        <family val="1"/>
      </rPr>
      <t>(Line 13 / Line 14 x 100)</t>
    </r>
  </si>
  <si>
    <r>
      <t xml:space="preserve">Please complete Lines G - BB, sign this form, and return to the </t>
    </r>
    <r>
      <rPr>
        <b/>
        <u val="single"/>
        <sz val="11"/>
        <rFont val="Times New Roman"/>
        <family val="1"/>
      </rPr>
      <t>County Clerk(s)</t>
    </r>
    <r>
      <rPr>
        <b/>
        <sz val="11"/>
        <rFont val="Times New Roman"/>
        <family val="1"/>
      </rPr>
      <t xml:space="preserve"> for </t>
    </r>
  </si>
  <si>
    <t>final certification if this form agrees to the pro forma tax rate forms received from the State Auditor's on-line tax rate system.</t>
  </si>
  <si>
    <t>INFORMAL TAX RATE CALCULATOR FILE</t>
  </si>
  <si>
    <t xml:space="preserve">                                CLICK ON THE TABS BELOW TO VIEW THE SUMMARY PAGE, FORM A, FORM B, FORM C, &amp; INFORMATIONAL DATA.</t>
  </si>
  <si>
    <t xml:space="preserve">                                PRINT OFF THE SUMMARY PAGE, FORM A, FORM B, FORM C, &amp; INFORMATIONAL DATA IF DESIRED.</t>
  </si>
  <si>
    <t>INSTRUCTIONS:   COMPLETE THE HIGHLIGHTED CELLS TO USE THIS TAX RATE CALCULATOR.</t>
  </si>
  <si>
    <r>
      <t xml:space="preserve">Information gathered on this tab is used to calculate the Summary Page, Form A, Form B, Form C, &amp; Informational Data tabs. Data entered in Column 1 is used to calculate the Tax Rate Ceiling had no voluntary reductions been taken in a prior even numbered year (see the Informational Data tab for this calculation). </t>
    </r>
    <r>
      <rPr>
        <b/>
        <sz val="10"/>
        <rFont val="Times New Roman"/>
        <family val="1"/>
      </rPr>
      <t>The political subdivision must use Column 2 for setting its property tax rates (see the Summary Page and Form A for this calculation).</t>
    </r>
    <r>
      <rPr>
        <sz val="10"/>
        <rFont val="Times New Roman"/>
        <family val="1"/>
      </rPr>
      <t xml:space="preserve"> The numbers in Column 2 may be different from Column 1 if a voluntary reduction was taken in a prior even numbered year. </t>
    </r>
  </si>
  <si>
    <t xml:space="preserve">Based on Prior Year </t>
  </si>
  <si>
    <t>Tax Rate Ceiling as if</t>
  </si>
  <si>
    <t>For Political</t>
  </si>
  <si>
    <t>No Voluntary Reductions</t>
  </si>
  <si>
    <t>Subdivision Use</t>
  </si>
  <si>
    <t>were Taken in a Prior</t>
  </si>
  <si>
    <t>in Calculating its                Tax Rate</t>
  </si>
  <si>
    <t>Even Numbered Year</t>
  </si>
  <si>
    <t xml:space="preserve">Column 2 (Prior Year Tax Rate Summary Page, Line F minus Line H) </t>
  </si>
  <si>
    <t>IN A 1ST CLASS COUNTY OR IN A CITY NOT WITHIN A COUNTY WITH A CHARTER FORM OF GOVERNMENT</t>
  </si>
  <si>
    <t>Information on this page takes into consideration any voluntary reduction(s) taken in previous even numbered year(s). If in an even numbered year, the political subdivision wishes to no longer use the lowered tax rate ceiling to calculated its tax rate, it can hold a public hearing and pass a resolution, a policy statement, or an ordinance justifying its action prior setting and certifying its tax rate. The information on the Informational Tax Rate Data tab provides the rate that would be allowed had there been no previous voluntary reduction(s) taken in an even numbered year(s).</t>
  </si>
  <si>
    <t xml:space="preserve">  NOTICE: A VOLUNTARY REDUCTION TAKEN IN AN EVEN-NUMBERED YEAR WILL LOWER</t>
  </si>
  <si>
    <r>
      <t>Prior Year Tax Rate Ceiling</t>
    </r>
    <r>
      <rPr>
        <sz val="11"/>
        <rFont val="Times New Roman"/>
        <family val="1"/>
      </rPr>
      <t xml:space="preserve"> </t>
    </r>
    <r>
      <rPr>
        <sz val="10.5"/>
        <rFont val="Times New Roman"/>
        <family val="1"/>
      </rPr>
      <t>as defined in Chapter 137, RSMo.  Revised if the Prior Year Data                               Changed</t>
    </r>
    <r>
      <rPr>
        <b/>
        <sz val="10.5"/>
        <rFont val="Times New Roman"/>
        <family val="1"/>
      </rPr>
      <t xml:space="preserve"> </t>
    </r>
    <r>
      <rPr>
        <sz val="10.5"/>
        <rFont val="Times New Roman"/>
        <family val="1"/>
      </rPr>
      <t>or a Voluntary Reduction was Taken in a Non-Reassessment Year.</t>
    </r>
    <r>
      <rPr>
        <sz val="10"/>
        <rFont val="Times New Roman"/>
        <family val="1"/>
      </rPr>
      <t xml:space="preserve">                                                                                                                                                                                                                                    (Prior Year Tax Rate Summary Page, Line F minus Line H)</t>
    </r>
    <r>
      <rPr>
        <sz val="10.5"/>
        <rFont val="Times New Roman"/>
        <family val="1"/>
      </rPr>
      <t xml:space="preserve">      </t>
    </r>
  </si>
  <si>
    <t>2(a) - Obtained from the County Clerk or County Assessor.                   2(b) - Increase in Personal Property.  Use the formula listed under Line 2(b).</t>
  </si>
  <si>
    <t xml:space="preserve">          </t>
  </si>
  <si>
    <t>Information on this tab takes into consideration any voluntary reduction(s) taken in previous even numbered year(s). If in an even numbered year, the political subdivision wishes to no longer us the lowered tax rate ceiling to calculated its tax rate, it can hold a public hearing and pass a resolution, a policy statement, or an ordinance justifying its action prior setting and certifying its tax rate. The information on the Informational Tax Rate Data tab provides the rate that would be allowed had there been no previous voluntary reduction(s) taken in an even numbered year(s).</t>
  </si>
  <si>
    <t>[(Line 4 - Line 8) / Line 8] x 100</t>
  </si>
  <si>
    <t>[(Line 11 x Line 12) / 100]</t>
  </si>
  <si>
    <t>Provided by the Department of Elementary &amp; Secondary Education.</t>
  </si>
  <si>
    <r>
      <t>Adjusted Current Year Assessed Valuation</t>
    </r>
    <r>
      <rPr>
        <sz val="10"/>
        <rFont val="Times New Roman"/>
        <family val="1"/>
      </rPr>
      <t xml:space="preserve"> [Line 1 (Total) - Line 2 (Total) - Line 3 (Total)]</t>
    </r>
  </si>
  <si>
    <r>
      <t xml:space="preserve">comparable office </t>
    </r>
    <r>
      <rPr>
        <u val="single"/>
        <sz val="10"/>
        <rFont val="Times New Roman"/>
        <family val="1"/>
      </rPr>
      <t>finalized by the local board of equalization</t>
    </r>
    <r>
      <rPr>
        <sz val="10"/>
        <rFont val="Times New Roman"/>
        <family val="1"/>
      </rPr>
      <t xml:space="preserve">.  </t>
    </r>
    <r>
      <rPr>
        <b/>
        <sz val="10"/>
        <rFont val="Times New Roman"/>
        <family val="1"/>
      </rPr>
      <t xml:space="preserve">Note:  If this is different than the amount on the Prior Year Form A, Line 1, </t>
    </r>
    <r>
      <rPr>
        <sz val="10"/>
        <rFont val="Times New Roman"/>
        <family val="1"/>
      </rPr>
      <t>then</t>
    </r>
  </si>
  <si>
    <t>revise the Prior Year tax rate form to re-calculate the ceiling. Enter the revised Prior Year tax rate ceiling on this year's Tax Rate Summary Page, Line A.</t>
  </si>
  <si>
    <r>
      <t xml:space="preserve">comparable office </t>
    </r>
    <r>
      <rPr>
        <u val="single"/>
        <sz val="10"/>
        <rFont val="Times New Roman"/>
        <family val="1"/>
      </rPr>
      <t>finalized by the local board of equalization.</t>
    </r>
  </si>
  <si>
    <r>
      <t>Maximum Prior Year Adjusted Revenue from Locally Assessed Property</t>
    </r>
    <r>
      <rPr>
        <b/>
        <sz val="10"/>
        <rFont val="Times New Roman"/>
        <family val="1"/>
      </rPr>
      <t xml:space="preserve"> </t>
    </r>
    <r>
      <rPr>
        <sz val="10"/>
        <rFont val="Times New Roman"/>
        <family val="1"/>
      </rPr>
      <t xml:space="preserve">that existed in both years.  </t>
    </r>
  </si>
  <si>
    <r>
      <t xml:space="preserve">Round a fraction to the nearest one/one hundredth of a cent.  </t>
    </r>
    <r>
      <rPr>
        <b/>
        <sz val="10"/>
        <rFont val="Times New Roman"/>
        <family val="1"/>
      </rPr>
      <t>Enter this rate on the Tax Rate Summary Page, Line B.</t>
    </r>
  </si>
  <si>
    <r>
      <rPr>
        <b/>
        <sz val="10.5"/>
        <rFont val="Times New Roman"/>
        <family val="1"/>
      </rPr>
      <t>Current Year Assessed Valuation</t>
    </r>
    <r>
      <rPr>
        <b/>
        <sz val="10"/>
        <rFont val="Times New Roman"/>
        <family val="1"/>
      </rPr>
      <t xml:space="preserve"> </t>
    </r>
    <r>
      <rPr>
        <sz val="10"/>
        <rFont val="Times New Roman"/>
        <family val="1"/>
      </rPr>
      <t xml:space="preserve">Include the current locally assessed valuation obtained from the County Clerk, County Assessor, or </t>
    </r>
  </si>
  <si>
    <r>
      <rPr>
        <b/>
        <sz val="10.5"/>
        <rFont val="Times New Roman"/>
        <family val="1"/>
      </rPr>
      <t>Assessed Value of Newly Added Territory</t>
    </r>
    <r>
      <rPr>
        <b/>
        <sz val="10"/>
        <rFont val="Times New Roman"/>
        <family val="1"/>
      </rPr>
      <t xml:space="preserve"> </t>
    </r>
    <r>
      <rPr>
        <sz val="10"/>
        <rFont val="Times New Roman"/>
        <family val="1"/>
      </rPr>
      <t>Obtained from the County Clerk or County Assessor.</t>
    </r>
  </si>
  <si>
    <r>
      <rPr>
        <b/>
        <sz val="10.5"/>
        <rFont val="Times New Roman"/>
        <family val="1"/>
      </rPr>
      <t>Prior Year Assessed Valuation</t>
    </r>
    <r>
      <rPr>
        <b/>
        <sz val="10"/>
        <rFont val="Times New Roman"/>
        <family val="1"/>
      </rPr>
      <t xml:space="preserve"> </t>
    </r>
    <r>
      <rPr>
        <sz val="10"/>
        <rFont val="Times New Roman"/>
        <family val="1"/>
      </rPr>
      <t xml:space="preserve">Include prior year locally assessed valuation obtained from the County Clerk, County Assessor, or </t>
    </r>
  </si>
  <si>
    <r>
      <t>Assessed Value of Newly Separated Territory</t>
    </r>
    <r>
      <rPr>
        <b/>
        <sz val="10"/>
        <rFont val="Times New Roman"/>
        <family val="1"/>
      </rPr>
      <t xml:space="preserve"> </t>
    </r>
    <r>
      <rPr>
        <sz val="10"/>
        <rFont val="Times New Roman"/>
        <family val="1"/>
      </rPr>
      <t>Obtained from the County Clerk or County Assessor.</t>
    </r>
  </si>
  <si>
    <r>
      <t>Adjusted Prior Year Assessed Valuation</t>
    </r>
    <r>
      <rPr>
        <b/>
        <sz val="10"/>
        <rFont val="Times New Roman"/>
        <family val="1"/>
      </rPr>
      <t xml:space="preserve"> </t>
    </r>
    <r>
      <rPr>
        <sz val="10"/>
        <rFont val="Times New Roman"/>
        <family val="1"/>
      </rPr>
      <t>[Line 5 (Total) - Line 6 (Total) - Line 7 (Total)]</t>
    </r>
  </si>
  <si>
    <r>
      <t>Percentage Increase in Adjusted Valuation</t>
    </r>
    <r>
      <rPr>
        <sz val="10"/>
        <rFont val="Times New Roman"/>
        <family val="1"/>
      </rPr>
      <t xml:space="preserve"> of existing property in the current year over the prior year's assessed valuation.            </t>
    </r>
    <r>
      <rPr>
        <sz val="10.5"/>
        <rFont val="Times New Roman"/>
        <family val="1"/>
      </rPr>
      <t xml:space="preserve">                                                         </t>
    </r>
  </si>
  <si>
    <r>
      <t>Increase in Consumer Price Index</t>
    </r>
    <r>
      <rPr>
        <b/>
        <sz val="10"/>
        <rFont val="Times New Roman"/>
        <family val="1"/>
      </rPr>
      <t xml:space="preserve"> </t>
    </r>
    <r>
      <rPr>
        <sz val="10"/>
        <rFont val="Times New Roman"/>
        <family val="1"/>
      </rPr>
      <t>as Certified by the State Tax Commission.</t>
    </r>
  </si>
  <si>
    <r>
      <t>Adjusted Prior Year Assessed Valuation</t>
    </r>
    <r>
      <rPr>
        <b/>
        <sz val="10"/>
        <rFont val="Times New Roman"/>
        <family val="1"/>
      </rPr>
      <t xml:space="preserve">  </t>
    </r>
    <r>
      <rPr>
        <sz val="10"/>
        <rFont val="Times New Roman"/>
        <family val="1"/>
      </rPr>
      <t>(Line 8)</t>
    </r>
  </si>
  <si>
    <r>
      <t>Tax Rate Ceiling from Prior Year</t>
    </r>
    <r>
      <rPr>
        <b/>
        <sz val="10"/>
        <rFont val="Times New Roman"/>
        <family val="1"/>
      </rPr>
      <t xml:space="preserve"> </t>
    </r>
    <r>
      <rPr>
        <sz val="10"/>
        <rFont val="Times New Roman"/>
        <family val="1"/>
      </rPr>
      <t>(Tax Rate Summary Page, Line A)</t>
    </r>
  </si>
  <si>
    <r>
      <t>Maximum Prior Year Revenue from State Assessed Property (before reductions).</t>
    </r>
    <r>
      <rPr>
        <sz val="10.5"/>
        <rFont val="Times New Roman"/>
        <family val="1"/>
      </rPr>
      <t xml:space="preserve"> </t>
    </r>
  </si>
  <si>
    <r>
      <t>Total Adjusted Prior Year Revenue</t>
    </r>
    <r>
      <rPr>
        <sz val="10.5"/>
        <rFont val="Times New Roman"/>
        <family val="1"/>
      </rPr>
      <t xml:space="preserve"> </t>
    </r>
    <r>
      <rPr>
        <sz val="10"/>
        <rFont val="Times New Roman"/>
        <family val="1"/>
      </rPr>
      <t xml:space="preserve"> (Line 13 + Line 14)</t>
    </r>
  </si>
  <si>
    <r>
      <t>Additional Revenue Permitted</t>
    </r>
    <r>
      <rPr>
        <b/>
        <sz val="10"/>
        <rFont val="Times New Roman"/>
        <family val="1"/>
      </rPr>
      <t xml:space="preserve">  </t>
    </r>
    <r>
      <rPr>
        <sz val="10"/>
        <rFont val="Times New Roman"/>
        <family val="1"/>
      </rPr>
      <t>(Line 15 x Line 16)</t>
    </r>
  </si>
  <si>
    <r>
      <t>Total Revenue Permitted in Current Year</t>
    </r>
    <r>
      <rPr>
        <b/>
        <sz val="10"/>
        <rFont val="Times New Roman"/>
        <family val="1"/>
      </rPr>
      <t xml:space="preserve"> </t>
    </r>
    <r>
      <rPr>
        <sz val="10"/>
        <rFont val="Times New Roman"/>
        <family val="1"/>
      </rPr>
      <t>from property that existed in both years.  (Line 15 + Line 17)</t>
    </r>
  </si>
  <si>
    <r>
      <t>Adjusted Current Year Assessed Valuation</t>
    </r>
    <r>
      <rPr>
        <sz val="10"/>
        <rFont val="Times New Roman"/>
        <family val="1"/>
      </rPr>
      <t xml:space="preserve">  (Line 4)</t>
    </r>
  </si>
  <si>
    <r>
      <t xml:space="preserve">Permitted Reassessment Revenue Growth </t>
    </r>
    <r>
      <rPr>
        <sz val="10"/>
        <rFont val="Times New Roman"/>
        <family val="1"/>
      </rPr>
      <t xml:space="preserve">The percentage entered on Line 16 should be the lower of the </t>
    </r>
    <r>
      <rPr>
        <u val="single"/>
        <sz val="10"/>
        <rFont val="Times New Roman"/>
        <family val="1"/>
      </rPr>
      <t xml:space="preserve">actual growth (Line 9), the CPI (Line 10), </t>
    </r>
  </si>
  <si>
    <r>
      <rPr>
        <u val="single"/>
        <sz val="10"/>
        <rFont val="Times New Roman"/>
        <family val="1"/>
      </rPr>
      <t>or 5%</t>
    </r>
    <r>
      <rPr>
        <sz val="10"/>
        <rFont val="Times New Roman"/>
        <family val="1"/>
      </rPr>
      <t>. A negative figure on Line 9 is treated as a zero for Line 16 purposes.  Do not enter less than 0, nor more than 5%.</t>
    </r>
  </si>
  <si>
    <r>
      <t>Estimated Current Year Revenue from State Assessed Property (before reductions)</t>
    </r>
    <r>
      <rPr>
        <sz val="10.5"/>
        <rFont val="Times New Roman"/>
        <family val="1"/>
      </rPr>
      <t xml:space="preserve">  </t>
    </r>
    <r>
      <rPr>
        <sz val="10"/>
        <rFont val="Times New Roman"/>
        <family val="1"/>
      </rPr>
      <t>The school district should use its best estimate.</t>
    </r>
  </si>
  <si>
    <t>(i.e. same amount as Line 14, current year's Line 14 times the percentage increase in state assessed valuation per the State Tax Commission, or using the best educated guess).</t>
  </si>
  <si>
    <t>If this amount declines substantially from the amount on Line 14, provide written documentation to explain the reasons for such difference.</t>
  </si>
  <si>
    <r>
      <t>Revenue Permitted from Existing Locally Assessed Property.</t>
    </r>
    <r>
      <rPr>
        <b/>
        <sz val="10"/>
        <rFont val="Times New Roman"/>
        <family val="1"/>
      </rPr>
      <t xml:space="preserve"> * </t>
    </r>
    <r>
      <rPr>
        <sz val="10"/>
        <rFont val="Times New Roman"/>
        <family val="1"/>
      </rPr>
      <t>(Line 18 - Line 19)</t>
    </r>
  </si>
  <si>
    <r>
      <t xml:space="preserve">Maximum Tax Rate Permitted by Article X, Section 22 and Section 137.073 RSMo. </t>
    </r>
    <r>
      <rPr>
        <sz val="10"/>
        <rFont val="Times New Roman"/>
        <family val="1"/>
      </rPr>
      <t xml:space="preserve">[(Line 20 / Line 21) x 100] </t>
    </r>
  </si>
  <si>
    <t>IN A 1ST CLASS COUNTY OR IN CITY NOT WITHIN A COUNTY WITH A CHARTER FORM OF GOVERNMENT</t>
  </si>
  <si>
    <t>Since the prior year tax rate computation, some school districts may have held elections where the voters approved an increase in an existing tax or approved a new tax.  Form B is designed to document the election.</t>
  </si>
  <si>
    <t>Date of Election</t>
  </si>
  <si>
    <t>Ballot Language</t>
  </si>
  <si>
    <t>Attach a sample ballot or state the proposition posed to the voters exactly as it appeared on the ballot.</t>
  </si>
  <si>
    <t>Election Results</t>
  </si>
  <si>
    <t>New Proposition C Waiver</t>
  </si>
  <si>
    <r>
      <t>Amount of Increase Approved by Voters</t>
    </r>
  </si>
  <si>
    <t xml:space="preserve">- Indicate whether the district obtained a new waiver to </t>
  </si>
  <si>
    <t>Expiration Date</t>
  </si>
  <si>
    <t>Enter the last year the levy will be in effect, if applicable.</t>
  </si>
  <si>
    <t xml:space="preserve">  eliminate part or all of the required Proposition C Reduction.</t>
  </si>
  <si>
    <t xml:space="preserve">- Attach a sample ballot or state the proposition posed </t>
  </si>
  <si>
    <t xml:space="preserve">  exactly as it appeared on the ballot.</t>
  </si>
  <si>
    <t xml:space="preserve"> - Also indicate the election results on the Proposition C Waiver.</t>
  </si>
  <si>
    <t>(An "Increase to")</t>
  </si>
  <si>
    <t>Prior Year Tax Rate Ceiling or Voluntarily Reduced Rate to Apply Voter Approved Increase to.</t>
  </si>
  <si>
    <t>(Tax Rate Summary Page, Line A if Increase to an Existing Rate, Otherwise 0)</t>
  </si>
  <si>
    <t>(If an "Increase of" ballot, Line 6a + Line 7.  If an "Increase to" ballot, Otherwise Line 6b)</t>
  </si>
  <si>
    <t>Adjusted Voter Approved Increased Tax Rate</t>
  </si>
  <si>
    <t xml:space="preserve"> This rate will allow the same revenue as applying the Voter Approved Increase Rate (Line 8) to the </t>
  </si>
  <si>
    <t xml:space="preserve"> Prior Year Assessed Value (Line 9) Increased by CPI (Line 11).     (Line 13 / Line 14 x 100)</t>
  </si>
  <si>
    <t>Amount of Rate Increase Authorized by Voters for the Current Year</t>
  </si>
  <si>
    <t>from property that existed in both years. (Line 10 + Line 12)</t>
  </si>
  <si>
    <r>
      <t xml:space="preserve"> </t>
    </r>
    <r>
      <rPr>
        <sz val="10.5"/>
        <rFont val="Times New Roman"/>
        <family val="1"/>
      </rPr>
      <t xml:space="preserve">(An "Increase of" or an "Increase by")     </t>
    </r>
    <r>
      <rPr>
        <b/>
        <sz val="10.5"/>
        <rFont val="Times New Roman"/>
        <family val="1"/>
      </rPr>
      <t>OR</t>
    </r>
  </si>
  <si>
    <r>
      <t>Stated Rate Approved by Voters</t>
    </r>
    <r>
      <rPr>
        <sz val="10.5"/>
        <rFont val="Times New Roman"/>
        <family val="1"/>
      </rPr>
      <t xml:space="preserve"> </t>
    </r>
  </si>
  <si>
    <r>
      <t>Adjusted Prior Year Assessed Valuation</t>
    </r>
    <r>
      <rPr>
        <sz val="10.5"/>
        <rFont val="Times New Roman"/>
        <family val="1"/>
      </rPr>
      <t xml:space="preserve">  (Form A, Line 8)</t>
    </r>
  </si>
  <si>
    <r>
      <t xml:space="preserve">Consumer Price Index (CPI) </t>
    </r>
    <r>
      <rPr>
        <sz val="10.5"/>
        <rFont val="Times New Roman"/>
        <family val="1"/>
      </rPr>
      <t>as Certified by the State Tax Commission.</t>
    </r>
  </si>
  <si>
    <t xml:space="preserve">House Bill No. 506, passed in 2011, allows taxing authorities that passed a voter approved increase after August 27, 2008 </t>
  </si>
  <si>
    <t>to levy a rate that is the greater of the increase approved by voters (Line 8) or the adjusted voter approved increase (Line 15)</t>
  </si>
  <si>
    <t>to the total assessed  valuation at the time of the voter approval increased by the consumer price index (Line 11).</t>
  </si>
  <si>
    <t>Otherwise, on the Tax Rate Summary Page, Line BB if this is a new or a temporary rate increase.</t>
  </si>
  <si>
    <t xml:space="preserve">in order to generate substantially the same revenue that would have been generated by applying the voter approved increase </t>
  </si>
  <si>
    <t>Enter this Rate Computed on the Tax Rate Summary Page, Line C if increasing an existing levy,</t>
  </si>
  <si>
    <t>FORM B  -  FOR SCHOOL DISTRICTS LEVYING A SINGLE RATE ON ALL PROPERTY</t>
  </si>
  <si>
    <t>FORM C  -  FOR SCHOOL DISTRICTS FOR SCHOOL DISTRICTS LEVYING A SINGLE RATE ON ALL PROPERTY</t>
  </si>
  <si>
    <t>The tax rate for Debt Service will be considered valid if, after making payment(s) for which the tax was levied, the bonds remain outstanding, and the debt fund reserves do not exceed the following year's payments.  Since property taxes are levied and collected on a calendar year basis (January - December), it is recommended that this levy be computed using calendar year data.</t>
  </si>
  <si>
    <r>
      <t xml:space="preserve">Total current year assessed valuation </t>
    </r>
    <r>
      <rPr>
        <sz val="11"/>
        <rFont val="Times New Roman"/>
        <family val="1"/>
      </rPr>
      <t>obtained from the County Clerk or County Assessor</t>
    </r>
  </si>
  <si>
    <t>(Form A, Line 1 Total)</t>
  </si>
  <si>
    <t>Amount required to pay debt service requirements during the next calendar year</t>
  </si>
  <si>
    <t>principal and interest payments due on outstanding general obligation bond issues plus anticipated</t>
  </si>
  <si>
    <t>fees of any transfer agent or paying agent or paying agent due during the next calendar year.</t>
  </si>
  <si>
    <t xml:space="preserve">Estimated costs of collection (collector fees &amp; commissions and Assessment Fund </t>
  </si>
  <si>
    <r>
      <rPr>
        <b/>
        <sz val="11"/>
        <rFont val="Times New Roman"/>
        <family val="1"/>
      </rPr>
      <t xml:space="preserve">withholdings) and anticipated delinquencies.  </t>
    </r>
    <r>
      <rPr>
        <sz val="11"/>
        <rFont val="Times New Roman"/>
        <family val="1"/>
      </rPr>
      <t xml:space="preserve">Experience in prior years is the best guide </t>
    </r>
  </si>
  <si>
    <t>for estimating un-collectible taxes.   (Usually 2% to 10% of Line 2 above)</t>
  </si>
  <si>
    <t>Reasonable reserve up to one year's payment</t>
  </si>
  <si>
    <t xml:space="preserve">It is important that the Debt Service Fund have sufficient reserves to prevent any default on the </t>
  </si>
  <si>
    <t>bonds.  Include payments for the year following the next calendar year accounted for on Line 2.</t>
  </si>
  <si>
    <r>
      <t xml:space="preserve">Total required for debt service </t>
    </r>
    <r>
      <rPr>
        <sz val="11"/>
        <rFont val="Times New Roman"/>
        <family val="1"/>
      </rPr>
      <t>(Line 2 + Line 3 + Line 4)</t>
    </r>
  </si>
  <si>
    <r>
      <t>Anticipated balance at end of current calendar year.</t>
    </r>
    <r>
      <rPr>
        <sz val="11"/>
        <rFont val="Times New Roman"/>
        <family val="1"/>
      </rPr>
      <t xml:space="preserve">  </t>
    </r>
  </si>
  <si>
    <t>Show the anticipated bank or fund balance at December 31st of this year (this will equal the</t>
  </si>
  <si>
    <t>current balance minus the amount of any principal or interest due before December 31st</t>
  </si>
  <si>
    <t>plus any estimated investment earning due before December 31st).  Do not add the anticipated</t>
  </si>
  <si>
    <t>collections of this tax into this amount.</t>
  </si>
  <si>
    <r>
      <t xml:space="preserve">Property tax revenue required for debt service </t>
    </r>
    <r>
      <rPr>
        <sz val="11"/>
        <rFont val="Times New Roman"/>
        <family val="1"/>
      </rPr>
      <t>(Line 5 - Line 6)</t>
    </r>
  </si>
  <si>
    <t xml:space="preserve">Line 6 is subtracted from Line 5 because the debt service fund is only allowed to have the </t>
  </si>
  <si>
    <t xml:space="preserve">payments required for the next calendar year (Line 2) and the reasonable reserve of the </t>
  </si>
  <si>
    <t xml:space="preserve">following year's payment (Line 4).  Any current balance in the fund is already available to   </t>
  </si>
  <si>
    <t>meet these requirements so it is revenues required for Debt Service Purposes.</t>
  </si>
  <si>
    <t xml:space="preserve">Estimated revenue from state assessed property for debt service for the next </t>
  </si>
  <si>
    <r>
      <rPr>
        <b/>
        <sz val="11"/>
        <rFont val="Times New Roman"/>
        <family val="1"/>
      </rPr>
      <t>calendar year (January – December)</t>
    </r>
    <r>
      <rPr>
        <sz val="11"/>
        <rFont val="Times New Roman"/>
        <family val="1"/>
      </rPr>
      <t xml:space="preserve"> - Must be estimated by the school district.  </t>
    </r>
  </si>
  <si>
    <t xml:space="preserve">In most instances a good estimate would be the same amount as the state assessed </t>
  </si>
  <si>
    <t>revenues actually placed in the Debt Service Fund in the prior year.</t>
  </si>
  <si>
    <t xml:space="preserve">Revenue required from locally assessed property for debt service </t>
  </si>
  <si>
    <t>(Line 7 - Line 8)</t>
  </si>
  <si>
    <r>
      <rPr>
        <b/>
        <u val="single"/>
        <sz val="11"/>
        <rFont val="Times New Roman"/>
        <family val="1"/>
      </rPr>
      <t>Computation of debt service tax rate</t>
    </r>
    <r>
      <rPr>
        <b/>
        <sz val="11"/>
        <rFont val="Times New Roman"/>
        <family val="1"/>
      </rPr>
      <t xml:space="preserve">  </t>
    </r>
    <r>
      <rPr>
        <sz val="11"/>
        <rFont val="Times New Roman"/>
        <family val="1"/>
      </rPr>
      <t>[(Line 9 / Line 1) x 100]</t>
    </r>
  </si>
  <si>
    <t>Less Voluntary Reduction By School District</t>
  </si>
  <si>
    <r>
      <t>Actual rate to be levied for debt service purposes</t>
    </r>
    <r>
      <rPr>
        <sz val="11"/>
        <rFont val="Times New Roman"/>
        <family val="1"/>
      </rPr>
      <t xml:space="preserve"> </t>
    </r>
    <r>
      <rPr>
        <b/>
        <sz val="11"/>
        <rFont val="Times New Roman"/>
        <family val="1"/>
      </rPr>
      <t>*</t>
    </r>
    <r>
      <rPr>
        <sz val="11"/>
        <rFont val="Times New Roman"/>
        <family val="1"/>
      </rPr>
      <t xml:space="preserve">  (Line 10 - Line 11)</t>
    </r>
  </si>
  <si>
    <t>Enter this rate on Line AA of the Tax Rate Summary Page.</t>
  </si>
  <si>
    <t>(i.e. Use January 2016 – December 2016 payments to complete the 2015 Form C).  Include the</t>
  </si>
  <si>
    <t>(i.e. Use January 2017 - December 2017 payments to complete the 2015 Form C).</t>
  </si>
  <si>
    <t>TAX RATE DATA ENTRY PAGE</t>
  </si>
  <si>
    <t xml:space="preserve">NOTE: THIS IS AN INFORMAL TAX RATE CALCULATOR FILE INTENDED FOR POLITICAL SUBDIVISION PRELIMINARY CALCULATIONS ONLY.  THIS FILE IS NOT INTENDED TO BE USED BY THE POLITICAL SUBDIVISION TO SUBMIT THEIR TAX RATE TO THE COUNTY. </t>
  </si>
  <si>
    <t xml:space="preserve">Date the School Board Decided to Use Amend. 2 (if using Amend 2). </t>
  </si>
  <si>
    <r>
      <t xml:space="preserve">Rate to Compare to Maximum Authorized Levy to Determine Tax Rate Ceiling                                     </t>
    </r>
    <r>
      <rPr>
        <sz val="10.5"/>
        <rFont val="Times New Roman"/>
        <family val="1"/>
      </rPr>
      <t>[Line B (if no election), Otherwise Line C (if there was an election)]</t>
    </r>
  </si>
  <si>
    <r>
      <t>Less 20% Required Reduction for 1st Class Charter County School District NOT Submitting                                         an Estimate Non-Binding Tax Rate to the County(ies)</t>
    </r>
    <r>
      <rPr>
        <sz val="11"/>
        <rFont val="Times New Roman"/>
        <family val="1"/>
      </rPr>
      <t xml:space="preserve"> taken from Tax Rate Ceiling (Line F).</t>
    </r>
  </si>
  <si>
    <t>ONLY THE PROFORMA PRINTED FROM THE STATE AUDITOR'S ON-LINE TAX RATE SYSTEM SHOULD BE SUBMITTED TO THE COUNTY TO SET THE FINAL TAX RATE. CONTACT THE STATE AUDITOR'S OFFICE IF YOU HAVE MISPLACED YOUR USER ID AND/OR PASSWORD.</t>
  </si>
  <si>
    <t>Column 1 (Prior Year Informational Tax Rate Data, Line F)</t>
  </si>
  <si>
    <r>
      <rPr>
        <b/>
        <sz val="10.5"/>
        <rFont val="Times New Roman"/>
        <family val="1"/>
      </rPr>
      <t>Prior Year Tax Rate Ceiling</t>
    </r>
    <r>
      <rPr>
        <sz val="10.5"/>
        <rFont val="Times New Roman"/>
        <family val="1"/>
      </rPr>
      <t xml:space="preserve"> (Prior Year Informational Tax Rate Data, Line F)</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</si>
</sst>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0.0000%"/>
    <numFmt numFmtId="166" formatCode="#,##0.0000"/>
    <numFmt numFmtId="167" formatCode="0.0000"/>
    <numFmt numFmtId="168" formatCode="#,##0.0000_);[Red]\(#,##0.0000\)"/>
    <numFmt numFmtId="169" formatCode="#,##0.000000_);[Red]\(#,##0.000000\)"/>
    <numFmt numFmtId="170" formatCode="0.0000_);[Red]\(0.0000\)"/>
    <numFmt numFmtId="171" formatCode="mm/dd/yy"/>
    <numFmt numFmtId="172" formatCode="[&lt;=9999999]###\-####;\(###\)\ ###\-####"/>
    <numFmt numFmtId="173" formatCode="0_);\(0\)"/>
    <numFmt numFmtId="174" formatCode="mm/dd/yy;@"/>
  </numFmts>
  <fonts count="59">
    <font>
      <sz val="12"/>
      <name val="Times New Roman"/>
      <family val="0"/>
    </font>
    <font>
      <sz val="12"/>
      <color indexed="8"/>
      <name val="Times New Roman"/>
      <family val="2"/>
    </font>
    <font>
      <b/>
      <sz val="11"/>
      <name val="Times New Roman"/>
      <family val="1"/>
    </font>
    <font>
      <sz val="11"/>
      <name val="Times New Roman"/>
      <family val="1"/>
    </font>
    <font>
      <b/>
      <u val="single"/>
      <sz val="11"/>
      <name val="Times New Roman"/>
      <family val="1"/>
    </font>
    <font>
      <u val="double"/>
      <sz val="11"/>
      <name val="Times New Roman"/>
      <family val="1"/>
    </font>
    <font>
      <u val="single"/>
      <sz val="11"/>
      <name val="Times New Roman"/>
      <family val="1"/>
    </font>
    <font>
      <b/>
      <sz val="12"/>
      <name val="Times New Roman"/>
      <family val="1"/>
    </font>
    <font>
      <b/>
      <sz val="10"/>
      <name val="Times New Roman"/>
      <family val="1"/>
    </font>
    <font>
      <sz val="10"/>
      <name val="Times New Roman"/>
      <family val="1"/>
    </font>
    <font>
      <b/>
      <u val="single"/>
      <sz val="10"/>
      <name val="Times New Roman"/>
      <family val="1"/>
    </font>
    <font>
      <b/>
      <sz val="10.5"/>
      <name val="Times New Roman"/>
      <family val="1"/>
    </font>
    <font>
      <sz val="10.5"/>
      <name val="Times New Roman"/>
      <family val="1"/>
    </font>
    <font>
      <sz val="9"/>
      <name val="Times New Roman"/>
      <family val="1"/>
    </font>
    <font>
      <sz val="9.5"/>
      <name val="Times New Roman"/>
      <family val="1"/>
    </font>
    <font>
      <b/>
      <sz val="8"/>
      <name val="Times New Roman"/>
      <family val="1"/>
    </font>
    <font>
      <b/>
      <sz val="8"/>
      <name val="Tahoma"/>
      <family val="2"/>
    </font>
    <font>
      <sz val="8"/>
      <name val="Tahoma"/>
      <family val="2"/>
    </font>
    <font>
      <b/>
      <strike/>
      <sz val="10"/>
      <name val="Times New Roman"/>
      <family val="1"/>
    </font>
    <font>
      <u val="single"/>
      <sz val="8"/>
      <name val="Tahoma"/>
      <family val="2"/>
    </font>
    <font>
      <sz val="8"/>
      <name val="Times New Roman"/>
      <family val="1"/>
    </font>
    <font>
      <b/>
      <sz val="14"/>
      <name val="Times New Roman"/>
      <family val="1"/>
    </font>
    <font>
      <sz val="14"/>
      <name val="Times New Roman"/>
      <family val="1"/>
    </font>
    <font>
      <b/>
      <u val="single"/>
      <sz val="12"/>
      <name val="Times New Roman"/>
      <family val="1"/>
    </font>
    <font>
      <u val="single"/>
      <sz val="10"/>
      <name val="Times New Roman"/>
      <family val="1"/>
    </font>
    <font>
      <b/>
      <sz val="10.25"/>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bottom style="double"/>
    </border>
    <border>
      <left/>
      <right/>
      <top style="double"/>
      <bottom style="thin"/>
    </border>
    <border>
      <left/>
      <right/>
      <top/>
      <bottom style="dotted"/>
    </border>
    <border>
      <left/>
      <right/>
      <top style="double"/>
      <bottom/>
    </border>
    <border>
      <left/>
      <right/>
      <top style="dotted"/>
      <bottom/>
    </border>
    <border>
      <left style="thin"/>
      <right/>
      <top/>
      <bottom/>
    </border>
    <border>
      <left style="thin"/>
      <right/>
      <top/>
      <bottom style="thin"/>
    </border>
    <border>
      <left/>
      <right style="thin"/>
      <top/>
      <bottom style="thin"/>
    </border>
    <border>
      <left style="thin"/>
      <right/>
      <top style="thin"/>
      <bottom/>
    </border>
    <border>
      <left/>
      <right style="thin"/>
      <top style="thin"/>
      <bottom/>
    </border>
    <border>
      <left/>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73">
    <xf numFmtId="0" fontId="0" fillId="0" borderId="0" xfId="0" applyAlignment="1">
      <alignment/>
    </xf>
    <xf numFmtId="49" fontId="9" fillId="33" borderId="10" xfId="0" applyNumberFormat="1" applyFont="1" applyFill="1" applyBorder="1" applyAlignment="1" applyProtection="1">
      <alignment/>
      <protection locked="0"/>
    </xf>
    <xf numFmtId="49" fontId="9" fillId="33" borderId="10" xfId="0" applyNumberFormat="1" applyFont="1" applyFill="1" applyBorder="1" applyAlignment="1" applyProtection="1">
      <alignment/>
      <protection locked="0"/>
    </xf>
    <xf numFmtId="49" fontId="9" fillId="33" borderId="11" xfId="0" applyNumberFormat="1" applyFont="1" applyFill="1" applyBorder="1" applyAlignment="1" applyProtection="1">
      <alignment/>
      <protection locked="0"/>
    </xf>
    <xf numFmtId="168" fontId="9" fillId="33" borderId="10" xfId="0" applyNumberFormat="1" applyFont="1" applyFill="1" applyBorder="1" applyAlignment="1" applyProtection="1">
      <alignment/>
      <protection locked="0"/>
    </xf>
    <xf numFmtId="38" fontId="9" fillId="33" borderId="10" xfId="0" applyNumberFormat="1" applyFont="1" applyFill="1" applyBorder="1" applyAlignment="1" applyProtection="1">
      <alignment/>
      <protection locked="0"/>
    </xf>
    <xf numFmtId="14" fontId="9" fillId="33" borderId="10" xfId="0" applyNumberFormat="1" applyFont="1" applyFill="1" applyBorder="1" applyAlignment="1" applyProtection="1">
      <alignment/>
      <protection locked="0"/>
    </xf>
    <xf numFmtId="164" fontId="9" fillId="33" borderId="10" xfId="0" applyNumberFormat="1" applyFont="1" applyFill="1" applyBorder="1" applyAlignment="1" applyProtection="1">
      <alignment horizontal="center"/>
      <protection locked="0"/>
    </xf>
    <xf numFmtId="0" fontId="9" fillId="33" borderId="10" xfId="0" applyFont="1" applyFill="1" applyBorder="1" applyAlignment="1" applyProtection="1">
      <alignment/>
      <protection locked="0"/>
    </xf>
    <xf numFmtId="168" fontId="3" fillId="33" borderId="10" xfId="0" applyNumberFormat="1" applyFont="1" applyFill="1" applyBorder="1" applyAlignment="1" applyProtection="1">
      <alignment/>
      <protection locked="0"/>
    </xf>
    <xf numFmtId="171" fontId="9" fillId="33" borderId="10" xfId="0" applyNumberFormat="1" applyFont="1" applyFill="1" applyBorder="1" applyAlignment="1" applyProtection="1">
      <alignment horizontal="center"/>
      <protection locked="0"/>
    </xf>
    <xf numFmtId="172" fontId="9" fillId="33" borderId="10" xfId="0" applyNumberFormat="1" applyFont="1" applyFill="1" applyBorder="1" applyAlignment="1" applyProtection="1">
      <alignment horizontal="center"/>
      <protection locked="0"/>
    </xf>
    <xf numFmtId="0" fontId="9" fillId="34" borderId="0" xfId="0" applyFont="1" applyFill="1" applyAlignment="1">
      <alignment horizontal="centerContinuous"/>
    </xf>
    <xf numFmtId="0" fontId="9" fillId="34" borderId="0" xfId="0" applyFont="1" applyFill="1" applyAlignment="1">
      <alignment/>
    </xf>
    <xf numFmtId="0" fontId="8" fillId="34" borderId="0" xfId="0" applyFont="1" applyFill="1" applyAlignment="1">
      <alignment horizontal="left"/>
    </xf>
    <xf numFmtId="0" fontId="8" fillId="34" borderId="0" xfId="0" applyFont="1" applyFill="1" applyAlignment="1">
      <alignment horizontal="left" indent="1"/>
    </xf>
    <xf numFmtId="0" fontId="9" fillId="34" borderId="0" xfId="0" applyFont="1" applyFill="1" applyBorder="1" applyAlignment="1">
      <alignment/>
    </xf>
    <xf numFmtId="0" fontId="8" fillId="34" borderId="0" xfId="0" applyFont="1" applyFill="1" applyAlignment="1">
      <alignment horizontal="right"/>
    </xf>
    <xf numFmtId="0" fontId="9" fillId="34" borderId="0" xfId="0" applyFont="1" applyFill="1" applyBorder="1" applyAlignment="1">
      <alignment horizontal="center"/>
    </xf>
    <xf numFmtId="0" fontId="8" fillId="34" borderId="0" xfId="0" applyFont="1" applyFill="1" applyBorder="1" applyAlignment="1">
      <alignment/>
    </xf>
    <xf numFmtId="0" fontId="9" fillId="34" borderId="0" xfId="0" applyFont="1" applyFill="1" applyBorder="1" applyAlignment="1">
      <alignment horizontal="left" vertical="top"/>
    </xf>
    <xf numFmtId="0" fontId="0" fillId="34" borderId="0" xfId="0" applyFill="1" applyAlignment="1">
      <alignment horizontal="centerContinuous" vertical="top"/>
    </xf>
    <xf numFmtId="0" fontId="9" fillId="34" borderId="10" xfId="0" applyFont="1" applyFill="1" applyBorder="1" applyAlignment="1">
      <alignment horizontal="left" vertical="top"/>
    </xf>
    <xf numFmtId="0" fontId="0" fillId="34" borderId="10" xfId="0" applyFill="1" applyBorder="1" applyAlignment="1">
      <alignment horizontal="centerContinuous" vertical="top"/>
    </xf>
    <xf numFmtId="0" fontId="8" fillId="34" borderId="0" xfId="0" applyFont="1" applyFill="1" applyBorder="1" applyAlignment="1">
      <alignment/>
    </xf>
    <xf numFmtId="0" fontId="8" fillId="34" borderId="0" xfId="0" applyFont="1" applyFill="1" applyBorder="1" applyAlignment="1">
      <alignment horizontal="left" indent="7"/>
    </xf>
    <xf numFmtId="0" fontId="8" fillId="34" borderId="0" xfId="0" applyFont="1" applyFill="1" applyAlignment="1">
      <alignment/>
    </xf>
    <xf numFmtId="3" fontId="9" fillId="34" borderId="0" xfId="0" applyNumberFormat="1" applyFont="1" applyFill="1" applyBorder="1" applyAlignment="1">
      <alignment/>
    </xf>
    <xf numFmtId="3" fontId="9" fillId="34" borderId="0" xfId="0" applyNumberFormat="1" applyFont="1" applyFill="1" applyAlignment="1">
      <alignment/>
    </xf>
    <xf numFmtId="0" fontId="9" fillId="34" borderId="0" xfId="0" applyFont="1" applyFill="1" applyAlignment="1">
      <alignment horizontal="left"/>
    </xf>
    <xf numFmtId="0" fontId="9" fillId="34" borderId="0" xfId="0" applyFont="1" applyFill="1" applyAlignment="1">
      <alignment/>
    </xf>
    <xf numFmtId="3" fontId="9" fillId="34" borderId="0" xfId="0" applyNumberFormat="1" applyFont="1" applyFill="1" applyBorder="1" applyAlignment="1">
      <alignment horizontal="center"/>
    </xf>
    <xf numFmtId="167" fontId="9" fillId="34" borderId="0" xfId="0" applyNumberFormat="1" applyFont="1" applyFill="1" applyBorder="1" applyAlignment="1">
      <alignment horizontal="center"/>
    </xf>
    <xf numFmtId="0" fontId="8" fillId="34" borderId="12" xfId="0" applyFont="1" applyFill="1" applyBorder="1" applyAlignment="1">
      <alignment/>
    </xf>
    <xf numFmtId="0" fontId="9" fillId="34" borderId="12" xfId="0" applyFont="1" applyFill="1" applyBorder="1" applyAlignment="1">
      <alignment/>
    </xf>
    <xf numFmtId="0" fontId="8" fillId="34" borderId="11" xfId="0" applyFont="1" applyFill="1" applyBorder="1" applyAlignment="1">
      <alignment horizontal="center"/>
    </xf>
    <xf numFmtId="0" fontId="8" fillId="34" borderId="12" xfId="0" applyFont="1" applyFill="1" applyBorder="1" applyAlignment="1">
      <alignment horizontal="center"/>
    </xf>
    <xf numFmtId="38" fontId="9" fillId="34" borderId="0" xfId="0" applyNumberFormat="1" applyFont="1" applyFill="1" applyBorder="1" applyAlignment="1">
      <alignment/>
    </xf>
    <xf numFmtId="38" fontId="9" fillId="34" borderId="10" xfId="0" applyNumberFormat="1" applyFont="1" applyFill="1" applyBorder="1" applyAlignment="1">
      <alignment horizontal="center"/>
    </xf>
    <xf numFmtId="38" fontId="9" fillId="34" borderId="0" xfId="0" applyNumberFormat="1" applyFont="1" applyFill="1" applyAlignment="1">
      <alignment/>
    </xf>
    <xf numFmtId="0" fontId="9" fillId="34" borderId="10" xfId="0" applyFont="1" applyFill="1" applyBorder="1" applyAlignment="1">
      <alignment horizontal="left" indent="2"/>
    </xf>
    <xf numFmtId="0" fontId="9" fillId="34" borderId="10" xfId="0" applyFont="1" applyFill="1" applyBorder="1" applyAlignment="1">
      <alignment/>
    </xf>
    <xf numFmtId="0" fontId="9" fillId="34" borderId="0" xfId="0" applyFont="1" applyFill="1" applyBorder="1" applyAlignment="1">
      <alignment horizontal="left"/>
    </xf>
    <xf numFmtId="0" fontId="9" fillId="34" borderId="0" xfId="0" applyFont="1" applyFill="1" applyAlignment="1">
      <alignment horizontal="center"/>
    </xf>
    <xf numFmtId="0" fontId="9" fillId="34" borderId="0" xfId="0" applyFont="1" applyFill="1" applyAlignment="1">
      <alignment horizontal="left" indent="3"/>
    </xf>
    <xf numFmtId="168" fontId="9" fillId="34" borderId="0" xfId="0" applyNumberFormat="1" applyFont="1" applyFill="1" applyAlignment="1">
      <alignment/>
    </xf>
    <xf numFmtId="38" fontId="9" fillId="34" borderId="0" xfId="0" applyNumberFormat="1" applyFont="1" applyFill="1" applyBorder="1" applyAlignment="1">
      <alignment horizontal="left"/>
    </xf>
    <xf numFmtId="38" fontId="9" fillId="34" borderId="10" xfId="0" applyNumberFormat="1" applyFont="1" applyFill="1" applyBorder="1" applyAlignment="1">
      <alignment/>
    </xf>
    <xf numFmtId="0" fontId="10" fillId="34" borderId="0" xfId="0" applyFont="1" applyFill="1" applyBorder="1" applyAlignment="1">
      <alignment/>
    </xf>
    <xf numFmtId="0" fontId="8" fillId="34" borderId="0" xfId="0" applyFont="1" applyFill="1" applyBorder="1" applyAlignment="1">
      <alignment horizontal="center"/>
    </xf>
    <xf numFmtId="14" fontId="9" fillId="34" borderId="0" xfId="0" applyNumberFormat="1" applyFont="1" applyFill="1" applyAlignment="1">
      <alignment/>
    </xf>
    <xf numFmtId="0" fontId="3" fillId="34" borderId="0" xfId="0" applyFont="1" applyFill="1" applyAlignment="1" applyProtection="1">
      <alignment/>
      <protection/>
    </xf>
    <xf numFmtId="0" fontId="3" fillId="34" borderId="0" xfId="0" applyFont="1" applyFill="1" applyBorder="1" applyAlignment="1" applyProtection="1">
      <alignment/>
      <protection/>
    </xf>
    <xf numFmtId="167" fontId="3" fillId="34" borderId="0" xfId="0" applyNumberFormat="1" applyFont="1" applyFill="1" applyAlignment="1" applyProtection="1">
      <alignment/>
      <protection/>
    </xf>
    <xf numFmtId="0" fontId="9" fillId="34" borderId="0" xfId="0" applyFont="1" applyFill="1" applyBorder="1" applyAlignment="1" applyProtection="1">
      <alignment/>
      <protection/>
    </xf>
    <xf numFmtId="3" fontId="9" fillId="34" borderId="0" xfId="0" applyNumberFormat="1" applyFont="1" applyFill="1" applyBorder="1" applyAlignment="1" applyProtection="1">
      <alignment/>
      <protection/>
    </xf>
    <xf numFmtId="3" fontId="9" fillId="34" borderId="0" xfId="0" applyNumberFormat="1" applyFont="1" applyFill="1" applyBorder="1" applyAlignment="1" applyProtection="1">
      <alignment horizontal="center"/>
      <protection/>
    </xf>
    <xf numFmtId="0" fontId="9" fillId="34" borderId="0" xfId="0" applyFont="1" applyFill="1" applyAlignment="1" applyProtection="1">
      <alignment/>
      <protection/>
    </xf>
    <xf numFmtId="1" fontId="9" fillId="33" borderId="10" xfId="0" applyNumberFormat="1" applyFont="1" applyFill="1" applyBorder="1" applyAlignment="1" applyProtection="1">
      <alignment/>
      <protection locked="0"/>
    </xf>
    <xf numFmtId="0" fontId="11" fillId="34" borderId="13" xfId="0" applyFont="1" applyFill="1" applyBorder="1" applyAlignment="1" applyProtection="1">
      <alignment/>
      <protection hidden="1"/>
    </xf>
    <xf numFmtId="0" fontId="3" fillId="34" borderId="0" xfId="0" applyFont="1" applyFill="1" applyAlignment="1" applyProtection="1">
      <alignment/>
      <protection hidden="1"/>
    </xf>
    <xf numFmtId="3" fontId="3" fillId="34" borderId="14" xfId="0" applyNumberFormat="1" applyFont="1" applyFill="1" applyBorder="1" applyAlignment="1" applyProtection="1">
      <alignment horizontal="center"/>
      <protection hidden="1"/>
    </xf>
    <xf numFmtId="0" fontId="3" fillId="34" borderId="0" xfId="0" applyFont="1" applyFill="1" applyBorder="1" applyAlignment="1" applyProtection="1">
      <alignment/>
      <protection hidden="1"/>
    </xf>
    <xf numFmtId="0" fontId="3" fillId="34" borderId="0" xfId="0" applyFont="1" applyFill="1" applyAlignment="1" applyProtection="1">
      <alignment horizontal="centerContinuous"/>
      <protection hidden="1"/>
    </xf>
    <xf numFmtId="167" fontId="3" fillId="34" borderId="0" xfId="0" applyNumberFormat="1" applyFont="1" applyFill="1" applyAlignment="1" applyProtection="1">
      <alignment horizontal="centerContinuous"/>
      <protection hidden="1"/>
    </xf>
    <xf numFmtId="0" fontId="3" fillId="34" borderId="15" xfId="0" applyFont="1" applyFill="1" applyBorder="1" applyAlignment="1" applyProtection="1">
      <alignment/>
      <protection hidden="1"/>
    </xf>
    <xf numFmtId="0" fontId="3" fillId="34" borderId="0" xfId="0" applyFont="1" applyFill="1" applyAlignment="1" applyProtection="1">
      <alignment/>
      <protection hidden="1"/>
    </xf>
    <xf numFmtId="0" fontId="2" fillId="34" borderId="0" xfId="0" applyFont="1" applyFill="1" applyAlignment="1" applyProtection="1">
      <alignment horizontal="right"/>
      <protection hidden="1"/>
    </xf>
    <xf numFmtId="0" fontId="3" fillId="34" borderId="0" xfId="0" applyFont="1" applyFill="1" applyAlignment="1" applyProtection="1">
      <alignment horizontal="right"/>
      <protection hidden="1"/>
    </xf>
    <xf numFmtId="0" fontId="3" fillId="34" borderId="0" xfId="0" applyFont="1" applyFill="1" applyAlignment="1" applyProtection="1">
      <alignment wrapText="1"/>
      <protection hidden="1"/>
    </xf>
    <xf numFmtId="168" fontId="3" fillId="34" borderId="0" xfId="0" applyNumberFormat="1" applyFont="1" applyFill="1" applyAlignment="1" applyProtection="1">
      <alignment horizontal="center"/>
      <protection hidden="1"/>
    </xf>
    <xf numFmtId="167" fontId="3" fillId="34" borderId="0" xfId="0" applyNumberFormat="1" applyFont="1" applyFill="1" applyAlignment="1" applyProtection="1">
      <alignment/>
      <protection hidden="1"/>
    </xf>
    <xf numFmtId="168" fontId="3" fillId="34" borderId="10" xfId="0" applyNumberFormat="1" applyFont="1" applyFill="1" applyBorder="1" applyAlignment="1" applyProtection="1">
      <alignment horizontal="center"/>
      <protection hidden="1"/>
    </xf>
    <xf numFmtId="0" fontId="2" fillId="34" borderId="0" xfId="0" applyFont="1" applyFill="1" applyAlignment="1" applyProtection="1">
      <alignment/>
      <protection hidden="1"/>
    </xf>
    <xf numFmtId="0" fontId="3" fillId="34" borderId="0" xfId="0" applyFont="1" applyFill="1" applyAlignment="1" applyProtection="1">
      <alignment horizontal="left" vertical="top"/>
      <protection hidden="1"/>
    </xf>
    <xf numFmtId="14" fontId="3" fillId="34" borderId="10" xfId="0" applyNumberFormat="1" applyFont="1" applyFill="1" applyBorder="1" applyAlignment="1" applyProtection="1">
      <alignment horizontal="center" vertical="top"/>
      <protection hidden="1"/>
    </xf>
    <xf numFmtId="0" fontId="2" fillId="34" borderId="0" xfId="0" applyFont="1" applyFill="1" applyAlignment="1" applyProtection="1">
      <alignment/>
      <protection hidden="1"/>
    </xf>
    <xf numFmtId="0" fontId="12" fillId="34" borderId="0" xfId="0" applyFont="1" applyFill="1" applyAlignment="1" applyProtection="1">
      <alignment/>
      <protection hidden="1"/>
    </xf>
    <xf numFmtId="168" fontId="3" fillId="34" borderId="13" xfId="0" applyNumberFormat="1" applyFont="1" applyFill="1" applyBorder="1" applyAlignment="1" applyProtection="1">
      <alignment horizontal="center"/>
      <protection hidden="1"/>
    </xf>
    <xf numFmtId="0" fontId="0" fillId="34" borderId="0" xfId="0" applyFill="1" applyAlignment="1" applyProtection="1">
      <alignment/>
      <protection hidden="1"/>
    </xf>
    <xf numFmtId="0" fontId="0" fillId="0" borderId="0" xfId="0" applyAlignment="1" applyProtection="1">
      <alignment/>
      <protection hidden="1"/>
    </xf>
    <xf numFmtId="0" fontId="4" fillId="34" borderId="0" xfId="0" applyFont="1" applyFill="1" applyBorder="1" applyAlignment="1" applyProtection="1">
      <alignment/>
      <protection hidden="1"/>
    </xf>
    <xf numFmtId="167" fontId="3" fillId="34" borderId="0" xfId="0" applyNumberFormat="1" applyFont="1" applyFill="1" applyBorder="1" applyAlignment="1" applyProtection="1">
      <alignment/>
      <protection hidden="1"/>
    </xf>
    <xf numFmtId="0" fontId="3" fillId="34" borderId="0" xfId="0" applyFont="1" applyFill="1" applyAlignment="1" applyProtection="1">
      <alignment horizontal="left"/>
      <protection hidden="1"/>
    </xf>
    <xf numFmtId="0" fontId="3" fillId="34" borderId="0" xfId="0" applyFont="1" applyFill="1" applyBorder="1" applyAlignment="1" applyProtection="1">
      <alignment/>
      <protection hidden="1"/>
    </xf>
    <xf numFmtId="167" fontId="3" fillId="34" borderId="0" xfId="0" applyNumberFormat="1" applyFont="1" applyFill="1" applyAlignment="1" applyProtection="1">
      <alignment/>
      <protection hidden="1"/>
    </xf>
    <xf numFmtId="0" fontId="3" fillId="34" borderId="0" xfId="0" applyFont="1" applyFill="1" applyAlignment="1" applyProtection="1">
      <alignment horizontal="center"/>
      <protection hidden="1"/>
    </xf>
    <xf numFmtId="0" fontId="3" fillId="34" borderId="0" xfId="0" applyFont="1" applyFill="1" applyBorder="1" applyAlignment="1" applyProtection="1">
      <alignment horizontal="center"/>
      <protection hidden="1"/>
    </xf>
    <xf numFmtId="0" fontId="3" fillId="34" borderId="0" xfId="0" applyFont="1" applyFill="1" applyBorder="1" applyAlignment="1" applyProtection="1">
      <alignment horizontal="centerContinuous"/>
      <protection hidden="1"/>
    </xf>
    <xf numFmtId="167" fontId="3" fillId="34" borderId="0" xfId="0" applyNumberFormat="1" applyFont="1" applyFill="1" applyBorder="1" applyAlignment="1" applyProtection="1">
      <alignment horizontal="centerContinuous"/>
      <protection hidden="1"/>
    </xf>
    <xf numFmtId="0" fontId="2" fillId="0" borderId="0" xfId="0" applyFont="1" applyAlignment="1" applyProtection="1">
      <alignment horizontal="centerContinuous"/>
      <protection/>
    </xf>
    <xf numFmtId="0" fontId="11" fillId="34" borderId="0" xfId="0" applyFont="1" applyFill="1" applyAlignment="1" applyProtection="1">
      <alignment/>
      <protection hidden="1"/>
    </xf>
    <xf numFmtId="0" fontId="11" fillId="34" borderId="0" xfId="0" applyFont="1" applyFill="1" applyAlignment="1" applyProtection="1">
      <alignment horizontal="center"/>
      <protection hidden="1"/>
    </xf>
    <xf numFmtId="167" fontId="3" fillId="34" borderId="10" xfId="0" applyNumberFormat="1" applyFont="1" applyFill="1" applyBorder="1" applyAlignment="1" applyProtection="1">
      <alignment horizontal="centerContinuous"/>
      <protection hidden="1"/>
    </xf>
    <xf numFmtId="0" fontId="3" fillId="34" borderId="14" xfId="0" applyFont="1" applyFill="1" applyBorder="1" applyAlignment="1" applyProtection="1">
      <alignment horizontal="centerContinuous"/>
      <protection hidden="1"/>
    </xf>
    <xf numFmtId="49" fontId="3" fillId="34" borderId="0" xfId="0" applyNumberFormat="1" applyFont="1" applyFill="1" applyAlignment="1" applyProtection="1">
      <alignment horizontal="centerContinuous"/>
      <protection hidden="1"/>
    </xf>
    <xf numFmtId="49" fontId="2" fillId="34" borderId="15" xfId="0" applyNumberFormat="1" applyFont="1" applyFill="1" applyBorder="1" applyAlignment="1" applyProtection="1">
      <alignment/>
      <protection hidden="1"/>
    </xf>
    <xf numFmtId="0" fontId="3" fillId="34" borderId="15" xfId="0" applyFont="1" applyFill="1" applyBorder="1" applyAlignment="1" applyProtection="1">
      <alignment horizontal="center"/>
      <protection hidden="1"/>
    </xf>
    <xf numFmtId="3" fontId="3" fillId="34" borderId="15" xfId="0" applyNumberFormat="1" applyFont="1" applyFill="1" applyBorder="1" applyAlignment="1" applyProtection="1">
      <alignment/>
      <protection hidden="1"/>
    </xf>
    <xf numFmtId="49" fontId="2" fillId="34" borderId="0" xfId="0" applyNumberFormat="1" applyFont="1" applyFill="1" applyBorder="1" applyAlignment="1" applyProtection="1">
      <alignment/>
      <protection hidden="1"/>
    </xf>
    <xf numFmtId="3" fontId="3" fillId="34" borderId="0" xfId="0" applyNumberFormat="1" applyFont="1" applyFill="1" applyBorder="1" applyAlignment="1" applyProtection="1">
      <alignment/>
      <protection hidden="1"/>
    </xf>
    <xf numFmtId="49" fontId="3" fillId="34" borderId="0" xfId="0" applyNumberFormat="1" applyFont="1" applyFill="1" applyAlignment="1" applyProtection="1">
      <alignment horizontal="right"/>
      <protection hidden="1"/>
    </xf>
    <xf numFmtId="49" fontId="3" fillId="34" borderId="0" xfId="0" applyNumberFormat="1" applyFont="1" applyFill="1" applyAlignment="1" applyProtection="1">
      <alignment horizontal="left"/>
      <protection hidden="1"/>
    </xf>
    <xf numFmtId="3" fontId="3" fillId="34" borderId="0" xfId="0" applyNumberFormat="1" applyFont="1" applyFill="1" applyAlignment="1" applyProtection="1">
      <alignment/>
      <protection hidden="1"/>
    </xf>
    <xf numFmtId="49" fontId="3" fillId="34" borderId="0" xfId="0" applyNumberFormat="1" applyFont="1" applyFill="1" applyAlignment="1" applyProtection="1">
      <alignment/>
      <protection hidden="1"/>
    </xf>
    <xf numFmtId="0" fontId="7" fillId="34" borderId="0" xfId="0" applyFont="1" applyFill="1" applyAlignment="1" applyProtection="1">
      <alignment/>
      <protection hidden="1"/>
    </xf>
    <xf numFmtId="3" fontId="3" fillId="34" borderId="10" xfId="0" applyNumberFormat="1" applyFont="1" applyFill="1" applyBorder="1" applyAlignment="1" applyProtection="1">
      <alignment horizontal="right"/>
      <protection hidden="1"/>
    </xf>
    <xf numFmtId="38" fontId="3" fillId="34" borderId="0" xfId="0" applyNumberFormat="1" applyFont="1" applyFill="1" applyAlignment="1" applyProtection="1">
      <alignment/>
      <protection hidden="1"/>
    </xf>
    <xf numFmtId="38" fontId="3" fillId="34" borderId="0" xfId="0" applyNumberFormat="1" applyFont="1" applyFill="1" applyBorder="1" applyAlignment="1" applyProtection="1">
      <alignment horizontal="center"/>
      <protection hidden="1"/>
    </xf>
    <xf numFmtId="3" fontId="3" fillId="34" borderId="10" xfId="0" applyNumberFormat="1" applyFont="1" applyFill="1" applyBorder="1" applyAlignment="1" applyProtection="1">
      <alignment/>
      <protection hidden="1"/>
    </xf>
    <xf numFmtId="38" fontId="3" fillId="34" borderId="0" xfId="0" applyNumberFormat="1" applyFont="1" applyFill="1" applyAlignment="1" applyProtection="1">
      <alignment horizontal="center"/>
      <protection hidden="1"/>
    </xf>
    <xf numFmtId="38" fontId="3" fillId="34" borderId="0" xfId="0" applyNumberFormat="1" applyFont="1" applyFill="1" applyBorder="1" applyAlignment="1" applyProtection="1">
      <alignment/>
      <protection hidden="1"/>
    </xf>
    <xf numFmtId="0" fontId="2" fillId="34" borderId="0" xfId="0" applyFont="1" applyFill="1" applyAlignment="1" applyProtection="1">
      <alignment horizontal="centerContinuous"/>
      <protection hidden="1"/>
    </xf>
    <xf numFmtId="38" fontId="3" fillId="34" borderId="13" xfId="0" applyNumberFormat="1" applyFont="1" applyFill="1" applyBorder="1" applyAlignment="1" applyProtection="1">
      <alignment/>
      <protection hidden="1"/>
    </xf>
    <xf numFmtId="49" fontId="2" fillId="34" borderId="0" xfId="0" applyNumberFormat="1" applyFont="1" applyFill="1" applyAlignment="1" applyProtection="1">
      <alignment/>
      <protection hidden="1"/>
    </xf>
    <xf numFmtId="38" fontId="3" fillId="34" borderId="10" xfId="0" applyNumberFormat="1" applyFont="1" applyFill="1" applyBorder="1" applyAlignment="1" applyProtection="1">
      <alignment/>
      <protection hidden="1"/>
    </xf>
    <xf numFmtId="165" fontId="3" fillId="34" borderId="10" xfId="57" applyNumberFormat="1" applyFont="1" applyFill="1" applyBorder="1" applyAlignment="1" applyProtection="1">
      <alignment horizontal="right"/>
      <protection hidden="1"/>
    </xf>
    <xf numFmtId="3" fontId="3" fillId="34" borderId="0" xfId="0" applyNumberFormat="1" applyFont="1" applyFill="1" applyAlignment="1" applyProtection="1">
      <alignment/>
      <protection hidden="1"/>
    </xf>
    <xf numFmtId="168" fontId="3" fillId="34" borderId="10" xfId="0" applyNumberFormat="1" applyFont="1" applyFill="1" applyBorder="1" applyAlignment="1" applyProtection="1">
      <alignment/>
      <protection hidden="1"/>
    </xf>
    <xf numFmtId="165" fontId="3" fillId="34" borderId="10" xfId="57" applyNumberFormat="1" applyFont="1" applyFill="1" applyBorder="1" applyAlignment="1" applyProtection="1">
      <alignment/>
      <protection hidden="1"/>
    </xf>
    <xf numFmtId="3" fontId="3" fillId="34" borderId="10" xfId="0" applyNumberFormat="1" applyFont="1" applyFill="1" applyBorder="1" applyAlignment="1" applyProtection="1">
      <alignment/>
      <protection hidden="1"/>
    </xf>
    <xf numFmtId="0" fontId="3" fillId="34" borderId="0" xfId="0" applyFont="1" applyFill="1" applyAlignment="1" applyProtection="1">
      <alignment vertical="top"/>
      <protection hidden="1"/>
    </xf>
    <xf numFmtId="0" fontId="2" fillId="34" borderId="0" xfId="0" applyFont="1" applyFill="1" applyAlignment="1" applyProtection="1">
      <alignment vertical="top"/>
      <protection hidden="1"/>
    </xf>
    <xf numFmtId="49" fontId="11" fillId="34" borderId="13" xfId="0" applyNumberFormat="1" applyFont="1" applyFill="1" applyBorder="1" applyAlignment="1" applyProtection="1">
      <alignment/>
      <protection hidden="1"/>
    </xf>
    <xf numFmtId="0" fontId="3" fillId="34" borderId="10" xfId="0" applyFont="1" applyFill="1" applyBorder="1" applyAlignment="1" applyProtection="1">
      <alignment horizontal="centerContinuous"/>
      <protection hidden="1"/>
    </xf>
    <xf numFmtId="3" fontId="3" fillId="34" borderId="14" xfId="0" applyNumberFormat="1" applyFont="1" applyFill="1" applyBorder="1" applyAlignment="1" applyProtection="1">
      <alignment horizontal="centerContinuous"/>
      <protection hidden="1"/>
    </xf>
    <xf numFmtId="0" fontId="3" fillId="34" borderId="16" xfId="0" applyFont="1" applyFill="1" applyBorder="1" applyAlignment="1" applyProtection="1">
      <alignment horizontal="centerContinuous"/>
      <protection hidden="1"/>
    </xf>
    <xf numFmtId="49" fontId="3" fillId="34" borderId="0" xfId="0" applyNumberFormat="1" applyFont="1" applyFill="1" applyBorder="1" applyAlignment="1" applyProtection="1">
      <alignment/>
      <protection hidden="1"/>
    </xf>
    <xf numFmtId="0" fontId="2" fillId="34" borderId="0" xfId="0" applyFont="1" applyFill="1" applyBorder="1" applyAlignment="1" applyProtection="1">
      <alignment horizontal="right"/>
      <protection hidden="1"/>
    </xf>
    <xf numFmtId="49" fontId="3" fillId="34" borderId="0" xfId="0" applyNumberFormat="1" applyFont="1" applyFill="1" applyAlignment="1" applyProtection="1" quotePrefix="1">
      <alignment horizontal="right"/>
      <protection hidden="1"/>
    </xf>
    <xf numFmtId="0" fontId="3" fillId="34" borderId="0" xfId="0" applyFont="1" applyFill="1" applyAlignment="1" applyProtection="1" quotePrefix="1">
      <alignment horizontal="right"/>
      <protection hidden="1"/>
    </xf>
    <xf numFmtId="168" fontId="3" fillId="34" borderId="13" xfId="0" applyNumberFormat="1" applyFont="1" applyFill="1" applyBorder="1" applyAlignment="1" applyProtection="1">
      <alignment/>
      <protection hidden="1"/>
    </xf>
    <xf numFmtId="0" fontId="5" fillId="34" borderId="0" xfId="0" applyFont="1" applyFill="1" applyAlignment="1" applyProtection="1">
      <alignment horizontal="left" indent="3"/>
      <protection hidden="1"/>
    </xf>
    <xf numFmtId="168" fontId="3" fillId="34" borderId="0" xfId="0" applyNumberFormat="1" applyFont="1" applyFill="1" applyAlignment="1" applyProtection="1">
      <alignment/>
      <protection hidden="1"/>
    </xf>
    <xf numFmtId="0" fontId="5" fillId="34" borderId="0" xfId="0" applyFont="1" applyFill="1" applyAlignment="1" applyProtection="1">
      <alignment/>
      <protection hidden="1"/>
    </xf>
    <xf numFmtId="49" fontId="3" fillId="34" borderId="15" xfId="0" applyNumberFormat="1" applyFont="1" applyFill="1" applyBorder="1" applyAlignment="1" applyProtection="1">
      <alignment horizontal="right"/>
      <protection hidden="1"/>
    </xf>
    <xf numFmtId="38" fontId="3" fillId="34" borderId="15" xfId="0" applyNumberFormat="1" applyFont="1" applyFill="1" applyBorder="1" applyAlignment="1" applyProtection="1">
      <alignment/>
      <protection hidden="1"/>
    </xf>
    <xf numFmtId="0" fontId="3" fillId="34" borderId="0" xfId="0" applyFont="1" applyFill="1" applyAlignment="1" applyProtection="1">
      <alignment horizontal="justify"/>
      <protection hidden="1"/>
    </xf>
    <xf numFmtId="0" fontId="3" fillId="34" borderId="0" xfId="0" applyFont="1" applyFill="1" applyAlignment="1" applyProtection="1" quotePrefix="1">
      <alignment vertical="top"/>
      <protection hidden="1"/>
    </xf>
    <xf numFmtId="0" fontId="2" fillId="0" borderId="0" xfId="0" applyFont="1" applyAlignment="1" applyProtection="1">
      <alignment horizontal="centerContinuous"/>
      <protection hidden="1"/>
    </xf>
    <xf numFmtId="0" fontId="11" fillId="34" borderId="0" xfId="0" applyFont="1" applyFill="1" applyAlignment="1" applyProtection="1">
      <alignment horizontal="centerContinuous"/>
      <protection hidden="1"/>
    </xf>
    <xf numFmtId="0" fontId="2" fillId="34" borderId="13" xfId="0" applyFont="1" applyFill="1" applyBorder="1" applyAlignment="1" applyProtection="1">
      <alignment/>
      <protection hidden="1"/>
    </xf>
    <xf numFmtId="14" fontId="3" fillId="34" borderId="10" xfId="0" applyNumberFormat="1" applyFont="1" applyFill="1" applyBorder="1" applyAlignment="1" applyProtection="1">
      <alignment horizontal="center"/>
      <protection hidden="1"/>
    </xf>
    <xf numFmtId="38" fontId="3" fillId="34" borderId="10" xfId="0" applyNumberFormat="1" applyFont="1" applyFill="1" applyBorder="1" applyAlignment="1" applyProtection="1">
      <alignment horizontal="center"/>
      <protection hidden="1"/>
    </xf>
    <xf numFmtId="1" fontId="3" fillId="34" borderId="10" xfId="0" applyNumberFormat="1" applyFont="1" applyFill="1" applyBorder="1" applyAlignment="1" applyProtection="1">
      <alignment horizontal="center"/>
      <protection hidden="1"/>
    </xf>
    <xf numFmtId="0" fontId="3" fillId="34" borderId="10" xfId="0" applyNumberFormat="1" applyFont="1" applyFill="1" applyBorder="1" applyAlignment="1" applyProtection="1">
      <alignment horizontal="center"/>
      <protection hidden="1"/>
    </xf>
    <xf numFmtId="0" fontId="3" fillId="34" borderId="0" xfId="0" applyNumberFormat="1" applyFont="1" applyFill="1" applyAlignment="1" applyProtection="1">
      <alignment horizontal="center"/>
      <protection hidden="1"/>
    </xf>
    <xf numFmtId="166" fontId="3" fillId="34" borderId="10" xfId="0" applyNumberFormat="1" applyFont="1" applyFill="1" applyBorder="1" applyAlignment="1" applyProtection="1">
      <alignment/>
      <protection hidden="1"/>
    </xf>
    <xf numFmtId="38" fontId="9" fillId="34" borderId="10" xfId="0" applyNumberFormat="1" applyFont="1" applyFill="1" applyBorder="1" applyAlignment="1" applyProtection="1">
      <alignment/>
      <protection hidden="1"/>
    </xf>
    <xf numFmtId="0" fontId="9" fillId="34" borderId="0" xfId="0" applyFont="1" applyFill="1" applyBorder="1" applyAlignment="1" applyProtection="1">
      <alignment/>
      <protection hidden="1"/>
    </xf>
    <xf numFmtId="166" fontId="9" fillId="34" borderId="10" xfId="0" applyNumberFormat="1" applyFont="1" applyFill="1" applyBorder="1" applyAlignment="1" applyProtection="1">
      <alignment/>
      <protection hidden="1"/>
    </xf>
    <xf numFmtId="0" fontId="2" fillId="0" borderId="0" xfId="0" applyFont="1" applyAlignment="1" applyProtection="1">
      <alignment/>
      <protection/>
    </xf>
    <xf numFmtId="0" fontId="3" fillId="0" borderId="0" xfId="0" applyFont="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Fill="1" applyAlignment="1" applyProtection="1">
      <alignment horizontal="center"/>
      <protection/>
    </xf>
    <xf numFmtId="167" fontId="3" fillId="0" borderId="0" xfId="0" applyNumberFormat="1" applyFont="1" applyFill="1" applyAlignment="1" applyProtection="1">
      <alignment horizontal="centerContinuous"/>
      <protection/>
    </xf>
    <xf numFmtId="0" fontId="3" fillId="0" borderId="0" xfId="0" applyFont="1" applyFill="1" applyAlignment="1" applyProtection="1">
      <alignment horizontal="centerContinuous"/>
      <protection/>
    </xf>
    <xf numFmtId="49" fontId="2" fillId="34" borderId="17" xfId="0" applyNumberFormat="1" applyFont="1" applyFill="1" applyBorder="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horizontal="right"/>
      <protection hidden="1"/>
    </xf>
    <xf numFmtId="0" fontId="11" fillId="0" borderId="0" xfId="0" applyFont="1" applyBorder="1" applyAlignment="1" applyProtection="1">
      <alignment/>
      <protection hidden="1"/>
    </xf>
    <xf numFmtId="0" fontId="2" fillId="0" borderId="0" xfId="0" applyFont="1" applyBorder="1" applyAlignment="1" applyProtection="1">
      <alignment/>
      <protection hidden="1"/>
    </xf>
    <xf numFmtId="0" fontId="2" fillId="0" borderId="13"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horizontal="centerContinuous"/>
      <protection hidden="1"/>
    </xf>
    <xf numFmtId="0" fontId="3" fillId="0" borderId="15" xfId="0" applyFont="1" applyBorder="1" applyAlignment="1" applyProtection="1">
      <alignment/>
      <protection hidden="1"/>
    </xf>
    <xf numFmtId="0" fontId="11" fillId="34" borderId="0" xfId="0" applyFont="1" applyFill="1" applyAlignment="1" applyProtection="1">
      <alignment horizontal="left"/>
      <protection hidden="1"/>
    </xf>
    <xf numFmtId="0" fontId="12" fillId="34" borderId="0" xfId="0" applyFont="1" applyFill="1" applyAlignment="1" applyProtection="1">
      <alignment horizontal="centerContinuous"/>
      <protection hidden="1"/>
    </xf>
    <xf numFmtId="0" fontId="12" fillId="34" borderId="0" xfId="0" applyFont="1" applyFill="1" applyAlignment="1" applyProtection="1">
      <alignment horizontal="center"/>
      <protection hidden="1"/>
    </xf>
    <xf numFmtId="0" fontId="14" fillId="34" borderId="0" xfId="0" applyFont="1" applyFill="1" applyBorder="1" applyAlignment="1" applyProtection="1">
      <alignment/>
      <protection hidden="1"/>
    </xf>
    <xf numFmtId="0" fontId="11" fillId="0" borderId="0" xfId="0" applyFont="1" applyAlignment="1" applyProtection="1">
      <alignment/>
      <protection hidden="1"/>
    </xf>
    <xf numFmtId="0" fontId="15" fillId="34" borderId="0" xfId="0" applyFont="1" applyFill="1" applyAlignment="1">
      <alignment horizontal="center"/>
    </xf>
    <xf numFmtId="173" fontId="9" fillId="34" borderId="0" xfId="0" applyNumberFormat="1" applyFont="1" applyFill="1" applyAlignment="1">
      <alignment/>
    </xf>
    <xf numFmtId="173" fontId="9" fillId="34" borderId="0" xfId="0" applyNumberFormat="1" applyFont="1" applyFill="1" applyAlignment="1">
      <alignment/>
    </xf>
    <xf numFmtId="173" fontId="9" fillId="34" borderId="0" xfId="0" applyNumberFormat="1" applyFont="1" applyFill="1" applyAlignment="1">
      <alignment horizontal="centerContinuous"/>
    </xf>
    <xf numFmtId="173" fontId="8" fillId="34" borderId="0" xfId="0" applyNumberFormat="1" applyFont="1" applyFill="1" applyAlignment="1">
      <alignment horizontal="left"/>
    </xf>
    <xf numFmtId="173" fontId="8" fillId="34" borderId="0" xfId="0" applyNumberFormat="1" applyFont="1" applyFill="1" applyBorder="1" applyAlignment="1">
      <alignment/>
    </xf>
    <xf numFmtId="173" fontId="9" fillId="34" borderId="0" xfId="0" applyNumberFormat="1" applyFont="1" applyFill="1" applyBorder="1" applyAlignment="1">
      <alignment horizontal="left" vertical="top"/>
    </xf>
    <xf numFmtId="173" fontId="9" fillId="34" borderId="10" xfId="0" applyNumberFormat="1" applyFont="1" applyFill="1" applyBorder="1" applyAlignment="1">
      <alignment horizontal="left" vertical="top"/>
    </xf>
    <xf numFmtId="173" fontId="8" fillId="34" borderId="0" xfId="0" applyNumberFormat="1" applyFont="1" applyFill="1" applyBorder="1" applyAlignment="1">
      <alignment/>
    </xf>
    <xf numFmtId="173" fontId="9" fillId="34" borderId="0" xfId="0" applyNumberFormat="1" applyFont="1" applyFill="1" applyAlignment="1">
      <alignment horizontal="left"/>
    </xf>
    <xf numFmtId="173" fontId="9" fillId="34" borderId="0" xfId="0" applyNumberFormat="1" applyFont="1" applyFill="1" applyBorder="1" applyAlignment="1">
      <alignment/>
    </xf>
    <xf numFmtId="173" fontId="9" fillId="34" borderId="0" xfId="0" applyNumberFormat="1" applyFont="1" applyFill="1" applyBorder="1" applyAlignment="1" applyProtection="1">
      <alignment/>
      <protection/>
    </xf>
    <xf numFmtId="173" fontId="8" fillId="34" borderId="12" xfId="0" applyNumberFormat="1" applyFont="1" applyFill="1" applyBorder="1" applyAlignment="1">
      <alignment/>
    </xf>
    <xf numFmtId="173" fontId="9" fillId="34" borderId="10" xfId="0" applyNumberFormat="1" applyFont="1" applyFill="1" applyBorder="1" applyAlignment="1">
      <alignment horizontal="left" indent="2"/>
    </xf>
    <xf numFmtId="173" fontId="9" fillId="34" borderId="0" xfId="0" applyNumberFormat="1" applyFont="1" applyFill="1" applyBorder="1" applyAlignment="1">
      <alignment horizontal="left"/>
    </xf>
    <xf numFmtId="173" fontId="9" fillId="34" borderId="0" xfId="0" applyNumberFormat="1" applyFont="1" applyFill="1" applyAlignment="1">
      <alignment horizontal="left" indent="3"/>
    </xf>
    <xf numFmtId="173" fontId="9" fillId="34" borderId="10" xfId="0" applyNumberFormat="1" applyFont="1" applyFill="1" applyBorder="1" applyAlignment="1">
      <alignment/>
    </xf>
    <xf numFmtId="173" fontId="10" fillId="34" borderId="0" xfId="0" applyNumberFormat="1" applyFont="1" applyFill="1" applyBorder="1" applyAlignment="1">
      <alignment/>
    </xf>
    <xf numFmtId="0" fontId="2" fillId="34" borderId="0" xfId="0" applyFont="1" applyFill="1" applyAlignment="1" applyProtection="1">
      <alignment horizontal="centerContinuous"/>
      <protection/>
    </xf>
    <xf numFmtId="173" fontId="2" fillId="34" borderId="0" xfId="0" applyNumberFormat="1" applyFont="1" applyFill="1" applyAlignment="1" applyProtection="1">
      <alignment horizontal="centerContinuous"/>
      <protection/>
    </xf>
    <xf numFmtId="0" fontId="9" fillId="34" borderId="0" xfId="0" applyFont="1" applyFill="1" applyAlignment="1">
      <alignment horizontal="right"/>
    </xf>
    <xf numFmtId="38" fontId="3" fillId="0" borderId="10" xfId="0" applyNumberFormat="1" applyFont="1" applyBorder="1" applyAlignment="1" applyProtection="1">
      <alignment/>
      <protection hidden="1"/>
    </xf>
    <xf numFmtId="0" fontId="3" fillId="34" borderId="10" xfId="0" applyFont="1" applyFill="1" applyBorder="1" applyAlignment="1" applyProtection="1">
      <alignment horizontal="center" wrapText="1"/>
      <protection hidden="1"/>
    </xf>
    <xf numFmtId="0" fontId="3" fillId="34" borderId="13" xfId="0" applyFont="1" applyFill="1" applyBorder="1" applyAlignment="1" applyProtection="1">
      <alignment/>
      <protection hidden="1"/>
    </xf>
    <xf numFmtId="0" fontId="12" fillId="34" borderId="0" xfId="0" applyFont="1" applyFill="1" applyAlignment="1" applyProtection="1">
      <alignment horizontal="right"/>
      <protection hidden="1"/>
    </xf>
    <xf numFmtId="0" fontId="12" fillId="34" borderId="0" xfId="0" applyFont="1" applyFill="1" applyAlignment="1" applyProtection="1">
      <alignment/>
      <protection hidden="1"/>
    </xf>
    <xf numFmtId="168" fontId="3" fillId="0" borderId="10" xfId="0" applyNumberFormat="1" applyFont="1" applyFill="1" applyBorder="1" applyAlignment="1" applyProtection="1">
      <alignment horizontal="center"/>
      <protection hidden="1"/>
    </xf>
    <xf numFmtId="166" fontId="3" fillId="0" borderId="10" xfId="0" applyNumberFormat="1" applyFont="1" applyFill="1" applyBorder="1" applyAlignment="1" applyProtection="1">
      <alignment horizontal="center"/>
      <protection hidden="1"/>
    </xf>
    <xf numFmtId="0" fontId="18" fillId="34" borderId="0" xfId="0" applyFont="1" applyFill="1" applyBorder="1" applyAlignment="1">
      <alignment horizontal="right"/>
    </xf>
    <xf numFmtId="0" fontId="18" fillId="34" borderId="0" xfId="0" applyFont="1" applyFill="1" applyBorder="1" applyAlignment="1">
      <alignment horizontal="left"/>
    </xf>
    <xf numFmtId="0" fontId="3" fillId="34" borderId="0" xfId="0" applyFont="1" applyFill="1" applyAlignment="1" applyProtection="1">
      <alignment horizontal="center"/>
      <protection/>
    </xf>
    <xf numFmtId="167" fontId="3" fillId="0" borderId="10" xfId="0" applyNumberFormat="1" applyFont="1" applyBorder="1" applyAlignment="1" applyProtection="1">
      <alignment/>
      <protection hidden="1"/>
    </xf>
    <xf numFmtId="0" fontId="3" fillId="0" borderId="0" xfId="0" applyFont="1" applyAlignment="1" applyProtection="1">
      <alignment horizontal="right"/>
      <protection hidden="1"/>
    </xf>
    <xf numFmtId="165" fontId="2" fillId="34" borderId="10" xfId="57" applyNumberFormat="1" applyFont="1" applyFill="1" applyBorder="1" applyAlignment="1" applyProtection="1">
      <alignment horizontal="right"/>
      <protection hidden="1"/>
    </xf>
    <xf numFmtId="3" fontId="3" fillId="0" borderId="10" xfId="0" applyNumberFormat="1" applyFont="1" applyBorder="1" applyAlignment="1" applyProtection="1">
      <alignment/>
      <protection hidden="1"/>
    </xf>
    <xf numFmtId="167" fontId="3" fillId="0" borderId="10" xfId="0" applyNumberFormat="1" applyFont="1" applyFill="1" applyBorder="1" applyAlignment="1" applyProtection="1">
      <alignment/>
      <protection hidden="1"/>
    </xf>
    <xf numFmtId="0" fontId="3" fillId="0" borderId="0" xfId="0" applyFont="1" applyFill="1" applyAlignment="1" applyProtection="1">
      <alignment/>
      <protection hidden="1"/>
    </xf>
    <xf numFmtId="49" fontId="3" fillId="0" borderId="0" xfId="0" applyNumberFormat="1" applyFont="1" applyFill="1" applyAlignment="1" applyProtection="1" quotePrefix="1">
      <alignment horizontal="right"/>
      <protection hidden="1"/>
    </xf>
    <xf numFmtId="167" fontId="3" fillId="0" borderId="0" xfId="0" applyNumberFormat="1" applyFont="1" applyFill="1" applyBorder="1" applyAlignment="1" applyProtection="1">
      <alignment/>
      <protection hidden="1"/>
    </xf>
    <xf numFmtId="170" fontId="3" fillId="34" borderId="12" xfId="0" applyNumberFormat="1" applyFont="1" applyFill="1" applyBorder="1" applyAlignment="1" applyProtection="1">
      <alignment horizontal="center"/>
      <protection hidden="1"/>
    </xf>
    <xf numFmtId="0" fontId="3" fillId="0" borderId="0" xfId="0" applyFont="1" applyFill="1" applyAlignment="1" applyProtection="1">
      <alignment horizontal="left"/>
      <protection hidden="1"/>
    </xf>
    <xf numFmtId="0" fontId="9" fillId="34" borderId="0" xfId="0" applyFont="1" applyFill="1" applyAlignment="1" applyProtection="1">
      <alignment/>
      <protection hidden="1"/>
    </xf>
    <xf numFmtId="49" fontId="11" fillId="34" borderId="0" xfId="0" applyNumberFormat="1" applyFont="1" applyFill="1" applyAlignment="1" applyProtection="1">
      <alignment horizontal="left"/>
      <protection hidden="1"/>
    </xf>
    <xf numFmtId="0" fontId="9" fillId="0" borderId="0" xfId="0" applyFont="1" applyAlignment="1" applyProtection="1">
      <alignment/>
      <protection hidden="1"/>
    </xf>
    <xf numFmtId="0" fontId="9" fillId="0" borderId="0" xfId="0" applyFont="1" applyFill="1" applyAlignment="1" applyProtection="1">
      <alignment horizontal="left"/>
      <protection hidden="1"/>
    </xf>
    <xf numFmtId="166" fontId="3" fillId="33" borderId="10" xfId="0" applyNumberFormat="1" applyFont="1" applyFill="1" applyBorder="1" applyAlignment="1" applyProtection="1">
      <alignment horizontal="center"/>
      <protection locked="0"/>
    </xf>
    <xf numFmtId="0" fontId="9" fillId="0" borderId="0" xfId="0" applyFont="1" applyBorder="1" applyAlignment="1">
      <alignment/>
    </xf>
    <xf numFmtId="38" fontId="9" fillId="34" borderId="0" xfId="0" applyNumberFormat="1" applyFont="1" applyFill="1" applyBorder="1" applyAlignment="1" applyProtection="1">
      <alignment/>
      <protection hidden="1"/>
    </xf>
    <xf numFmtId="0" fontId="8" fillId="35" borderId="0" xfId="0" applyFont="1" applyFill="1" applyAlignment="1">
      <alignment horizontal="right"/>
    </xf>
    <xf numFmtId="1" fontId="9" fillId="35" borderId="10" xfId="0" applyNumberFormat="1" applyFont="1" applyFill="1" applyBorder="1" applyAlignment="1" applyProtection="1">
      <alignment horizontal="center"/>
      <protection/>
    </xf>
    <xf numFmtId="0" fontId="8" fillId="34" borderId="10" xfId="0" applyFont="1" applyFill="1" applyBorder="1" applyAlignment="1">
      <alignment horizontal="center"/>
    </xf>
    <xf numFmtId="168" fontId="9" fillId="34" borderId="10" xfId="0" applyNumberFormat="1" applyFont="1" applyFill="1" applyBorder="1" applyAlignment="1" applyProtection="1">
      <alignment/>
      <protection/>
    </xf>
    <xf numFmtId="0" fontId="15" fillId="34" borderId="10" xfId="0" applyFont="1" applyFill="1" applyBorder="1" applyAlignment="1">
      <alignment horizontal="center"/>
    </xf>
    <xf numFmtId="0" fontId="9" fillId="34" borderId="10" xfId="0" applyFont="1" applyFill="1" applyBorder="1" applyAlignment="1" applyProtection="1">
      <alignment/>
      <protection/>
    </xf>
    <xf numFmtId="0" fontId="3" fillId="34" borderId="0" xfId="0" applyFont="1" applyFill="1" applyBorder="1" applyAlignment="1" applyProtection="1">
      <alignment horizontal="center" wrapText="1"/>
      <protection hidden="1"/>
    </xf>
    <xf numFmtId="0" fontId="2" fillId="0" borderId="15" xfId="0" applyFont="1" applyBorder="1" applyAlignment="1" applyProtection="1">
      <alignment/>
      <protection/>
    </xf>
    <xf numFmtId="0" fontId="3" fillId="0" borderId="0" xfId="0" applyFont="1" applyBorder="1" applyAlignment="1" applyProtection="1">
      <alignment horizontal="center"/>
      <protection hidden="1"/>
    </xf>
    <xf numFmtId="0" fontId="20" fillId="0" borderId="0" xfId="0" applyFont="1" applyBorder="1" applyAlignment="1" applyProtection="1">
      <alignment vertical="center" wrapText="1"/>
      <protection/>
    </xf>
    <xf numFmtId="0" fontId="0" fillId="0" borderId="0" xfId="0" applyBorder="1" applyAlignment="1">
      <alignment vertical="center" wrapText="1"/>
    </xf>
    <xf numFmtId="0" fontId="9" fillId="34" borderId="0" xfId="0" applyFont="1" applyFill="1" applyBorder="1" applyAlignment="1" applyProtection="1">
      <alignment horizontal="center" wrapText="1"/>
      <protection hidden="1"/>
    </xf>
    <xf numFmtId="0" fontId="2" fillId="34" borderId="15" xfId="0" applyFont="1" applyFill="1" applyBorder="1" applyAlignment="1" applyProtection="1">
      <alignment/>
      <protection hidden="1"/>
    </xf>
    <xf numFmtId="0" fontId="20" fillId="0" borderId="0" xfId="0" applyFont="1" applyBorder="1" applyAlignment="1">
      <alignment vertical="center"/>
    </xf>
    <xf numFmtId="0" fontId="2" fillId="34" borderId="0" xfId="0" applyFont="1" applyFill="1" applyAlignment="1" applyProtection="1">
      <alignment horizontal="center"/>
      <protection hidden="1"/>
    </xf>
    <xf numFmtId="0" fontId="0" fillId="0" borderId="0" xfId="0" applyFont="1" applyBorder="1" applyAlignment="1">
      <alignment/>
    </xf>
    <xf numFmtId="0" fontId="0" fillId="0" borderId="0" xfId="0" applyBorder="1" applyAlignment="1">
      <alignment/>
    </xf>
    <xf numFmtId="0" fontId="0" fillId="34" borderId="0" xfId="0" applyFill="1" applyBorder="1" applyAlignment="1">
      <alignment horizontal="centerContinuous" vertical="top"/>
    </xf>
    <xf numFmtId="0" fontId="0" fillId="34" borderId="12" xfId="0" applyFill="1" applyBorder="1" applyAlignment="1">
      <alignment horizontal="centerContinuous" vertical="top"/>
    </xf>
    <xf numFmtId="0" fontId="20" fillId="34" borderId="0" xfId="0" applyFont="1" applyFill="1" applyAlignment="1">
      <alignment/>
    </xf>
    <xf numFmtId="0" fontId="21" fillId="35" borderId="0" xfId="0" applyFont="1" applyFill="1" applyAlignment="1" applyProtection="1">
      <alignment/>
      <protection/>
    </xf>
    <xf numFmtId="0" fontId="22" fillId="35" borderId="0" xfId="0" applyFont="1" applyFill="1" applyAlignment="1" applyProtection="1">
      <alignment/>
      <protection/>
    </xf>
    <xf numFmtId="0" fontId="3" fillId="35" borderId="0" xfId="0" applyFont="1" applyFill="1" applyAlignment="1" applyProtection="1">
      <alignment/>
      <protection/>
    </xf>
    <xf numFmtId="167" fontId="3" fillId="35" borderId="0" xfId="0" applyNumberFormat="1" applyFont="1" applyFill="1" applyAlignment="1" applyProtection="1">
      <alignment/>
      <protection/>
    </xf>
    <xf numFmtId="0" fontId="9" fillId="35" borderId="18" xfId="0" applyFont="1" applyFill="1" applyBorder="1" applyAlignment="1">
      <alignment horizontal="left"/>
    </xf>
    <xf numFmtId="0" fontId="9" fillId="35" borderId="18" xfId="0" applyFont="1" applyFill="1" applyBorder="1" applyAlignment="1">
      <alignment horizontal="left" vertical="center"/>
    </xf>
    <xf numFmtId="0" fontId="9" fillId="0" borderId="19" xfId="0" applyFont="1" applyBorder="1" applyAlignment="1">
      <alignment horizontal="left" vertical="center"/>
    </xf>
    <xf numFmtId="0" fontId="9" fillId="35" borderId="10" xfId="0" applyFont="1" applyFill="1" applyBorder="1" applyAlignment="1">
      <alignment horizontal="left" vertical="center"/>
    </xf>
    <xf numFmtId="0" fontId="9" fillId="35" borderId="20" xfId="0" applyFont="1" applyFill="1" applyBorder="1" applyAlignment="1">
      <alignment horizontal="left" vertical="center"/>
    </xf>
    <xf numFmtId="0" fontId="23" fillId="35" borderId="0" xfId="0" applyFont="1" applyFill="1" applyAlignment="1" applyProtection="1">
      <alignment/>
      <protection/>
    </xf>
    <xf numFmtId="0" fontId="0" fillId="35" borderId="0" xfId="0" applyFill="1" applyAlignment="1">
      <alignment/>
    </xf>
    <xf numFmtId="0" fontId="0" fillId="35" borderId="0" xfId="0" applyFill="1" applyAlignment="1">
      <alignment/>
    </xf>
    <xf numFmtId="0" fontId="0" fillId="35" borderId="0" xfId="0" applyFill="1" applyAlignment="1">
      <alignment horizontal="left" vertical="top" wrapText="1"/>
    </xf>
    <xf numFmtId="0" fontId="3" fillId="35" borderId="0" xfId="0" applyFont="1" applyFill="1" applyAlignment="1" applyProtection="1">
      <alignment horizontal="right"/>
      <protection/>
    </xf>
    <xf numFmtId="0" fontId="11" fillId="35" borderId="0" xfId="0" applyFont="1" applyFill="1" applyAlignment="1" applyProtection="1">
      <alignment horizontal="left" vertical="top"/>
      <protection/>
    </xf>
    <xf numFmtId="0" fontId="2" fillId="35" borderId="0" xfId="0" applyFont="1" applyFill="1" applyAlignment="1" applyProtection="1">
      <alignment horizontal="left" vertical="top"/>
      <protection/>
    </xf>
    <xf numFmtId="0" fontId="3" fillId="35" borderId="0" xfId="0" applyFont="1" applyFill="1" applyAlignment="1" applyProtection="1">
      <alignment horizontal="center"/>
      <protection/>
    </xf>
    <xf numFmtId="0" fontId="2" fillId="35" borderId="0" xfId="0" applyFont="1" applyFill="1" applyAlignment="1" applyProtection="1">
      <alignment horizontal="center" vertical="top"/>
      <protection/>
    </xf>
    <xf numFmtId="0" fontId="3" fillId="35" borderId="0" xfId="0" applyFont="1" applyFill="1" applyAlignment="1" applyProtection="1">
      <alignment/>
      <protection/>
    </xf>
    <xf numFmtId="0" fontId="12" fillId="35" borderId="0" xfId="0" applyFont="1" applyFill="1" applyAlignment="1" applyProtection="1">
      <alignment/>
      <protection/>
    </xf>
    <xf numFmtId="174" fontId="2" fillId="35" borderId="0" xfId="0" applyNumberFormat="1" applyFont="1" applyFill="1" applyBorder="1" applyAlignment="1" applyProtection="1">
      <alignment horizontal="center"/>
      <protection/>
    </xf>
    <xf numFmtId="0" fontId="3" fillId="35" borderId="0" xfId="0" applyFont="1" applyFill="1" applyAlignment="1" applyProtection="1">
      <alignment/>
      <protection hidden="1"/>
    </xf>
    <xf numFmtId="0" fontId="12" fillId="35" borderId="0" xfId="0" applyFont="1" applyFill="1" applyAlignment="1" applyProtection="1">
      <alignment/>
      <protection/>
    </xf>
    <xf numFmtId="49" fontId="3" fillId="35" borderId="0" xfId="0" applyNumberFormat="1" applyFont="1" applyFill="1" applyAlignment="1" applyProtection="1">
      <alignment horizontal="right"/>
      <protection hidden="1"/>
    </xf>
    <xf numFmtId="0" fontId="0" fillId="35" borderId="0" xfId="0" applyFill="1" applyAlignment="1">
      <alignment horizontal="center"/>
    </xf>
    <xf numFmtId="0" fontId="3" fillId="35" borderId="0" xfId="0" applyFont="1" applyFill="1" applyAlignment="1" applyProtection="1">
      <alignment/>
      <protection hidden="1"/>
    </xf>
    <xf numFmtId="0" fontId="2" fillId="35" borderId="0" xfId="0" applyFont="1" applyFill="1" applyAlignment="1" applyProtection="1">
      <alignment/>
      <protection hidden="1"/>
    </xf>
    <xf numFmtId="0" fontId="3" fillId="35" borderId="0" xfId="0" applyFont="1" applyFill="1" applyAlignment="1" applyProtection="1">
      <alignment horizontal="center"/>
      <protection hidden="1"/>
    </xf>
    <xf numFmtId="3" fontId="3" fillId="35"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3" fontId="3" fillId="35" borderId="0" xfId="0" applyNumberFormat="1" applyFont="1" applyFill="1" applyAlignment="1" applyProtection="1">
      <alignment/>
      <protection hidden="1"/>
    </xf>
    <xf numFmtId="49" fontId="3" fillId="35" borderId="0" xfId="0" applyNumberFormat="1" applyFont="1" applyFill="1" applyAlignment="1" applyProtection="1">
      <alignment/>
      <protection hidden="1"/>
    </xf>
    <xf numFmtId="0" fontId="0" fillId="35" borderId="0" xfId="0" applyFill="1" applyAlignment="1">
      <alignment wrapText="1"/>
    </xf>
    <xf numFmtId="168" fontId="3" fillId="35" borderId="0" xfId="0" applyNumberFormat="1" applyFont="1" applyFill="1" applyBorder="1" applyAlignment="1" applyProtection="1">
      <alignment/>
      <protection hidden="1"/>
    </xf>
    <xf numFmtId="0" fontId="3" fillId="35" borderId="0" xfId="0" applyFont="1" applyFill="1" applyAlignment="1" applyProtection="1">
      <alignment vertical="top"/>
      <protection hidden="1"/>
    </xf>
    <xf numFmtId="0" fontId="2" fillId="35" borderId="0" xfId="0" applyFont="1" applyFill="1" applyAlignment="1" applyProtection="1">
      <alignment vertical="top"/>
      <protection hidden="1"/>
    </xf>
    <xf numFmtId="49" fontId="3" fillId="35" borderId="0" xfId="0" applyNumberFormat="1" applyFont="1" applyFill="1" applyAlignment="1" applyProtection="1" quotePrefix="1">
      <alignment horizontal="right"/>
      <protection hidden="1"/>
    </xf>
    <xf numFmtId="167" fontId="3" fillId="35" borderId="0" xfId="0" applyNumberFormat="1" applyFont="1" applyFill="1" applyAlignment="1" applyProtection="1">
      <alignment/>
      <protection hidden="1"/>
    </xf>
    <xf numFmtId="0" fontId="12" fillId="35" borderId="0" xfId="0" applyFont="1" applyFill="1" applyAlignment="1" applyProtection="1">
      <alignment horizontal="left"/>
      <protection hidden="1"/>
    </xf>
    <xf numFmtId="0" fontId="12" fillId="35" borderId="0" xfId="0" applyFont="1" applyFill="1" applyAlignment="1" applyProtection="1">
      <alignment/>
      <protection hidden="1"/>
    </xf>
    <xf numFmtId="49" fontId="3" fillId="35" borderId="0" xfId="0" applyNumberFormat="1" applyFont="1" applyFill="1" applyAlignment="1" applyProtection="1">
      <alignment/>
      <protection hidden="1"/>
    </xf>
    <xf numFmtId="0" fontId="12" fillId="0" borderId="0" xfId="0" applyFont="1" applyBorder="1" applyAlignment="1" applyProtection="1">
      <alignment horizontal="center"/>
      <protection hidden="1"/>
    </xf>
    <xf numFmtId="0" fontId="14" fillId="34" borderId="0" xfId="0" applyFont="1" applyFill="1" applyAlignment="1" applyProtection="1">
      <alignment/>
      <protection hidden="1"/>
    </xf>
    <xf numFmtId="0" fontId="0" fillId="0" borderId="0" xfId="0" applyAlignment="1">
      <alignment/>
    </xf>
    <xf numFmtId="0" fontId="3" fillId="35" borderId="0" xfId="0" applyFont="1" applyFill="1" applyBorder="1" applyAlignment="1" applyProtection="1">
      <alignment horizontal="center"/>
      <protection/>
    </xf>
    <xf numFmtId="0" fontId="3" fillId="35" borderId="0" xfId="0" applyFont="1" applyFill="1" applyBorder="1" applyAlignment="1">
      <alignment horizontal="center"/>
    </xf>
    <xf numFmtId="0" fontId="3" fillId="35" borderId="10" xfId="0" applyFont="1" applyFill="1" applyBorder="1" applyAlignment="1" applyProtection="1">
      <alignment horizontal="center"/>
      <protection/>
    </xf>
    <xf numFmtId="173" fontId="3" fillId="35" borderId="0" xfId="0" applyNumberFormat="1" applyFont="1" applyFill="1" applyAlignment="1" applyProtection="1">
      <alignment horizontal="right"/>
      <protection/>
    </xf>
    <xf numFmtId="0" fontId="3" fillId="35" borderId="0" xfId="0" applyFont="1" applyFill="1" applyAlignment="1">
      <alignment/>
    </xf>
    <xf numFmtId="0" fontId="0" fillId="35" borderId="0" xfId="0" applyFill="1" applyBorder="1" applyAlignment="1">
      <alignment horizontal="center"/>
    </xf>
    <xf numFmtId="0" fontId="3" fillId="35" borderId="0" xfId="0" applyFont="1" applyFill="1" applyAlignment="1" applyProtection="1" quotePrefix="1">
      <alignment horizontal="right"/>
      <protection/>
    </xf>
    <xf numFmtId="0" fontId="12" fillId="35" borderId="0" xfId="0" applyFont="1" applyFill="1" applyAlignment="1">
      <alignment horizontal="left"/>
    </xf>
    <xf numFmtId="0" fontId="11" fillId="35" borderId="0" xfId="0" applyFont="1" applyFill="1" applyAlignment="1" applyProtection="1">
      <alignment horizontal="left"/>
      <protection/>
    </xf>
    <xf numFmtId="0" fontId="12" fillId="35" borderId="0" xfId="0" applyFont="1" applyFill="1" applyAlignment="1" applyProtection="1">
      <alignment horizontal="left"/>
      <protection/>
    </xf>
    <xf numFmtId="0" fontId="12" fillId="35" borderId="0" xfId="0" applyFont="1" applyFill="1" applyAlignment="1">
      <alignment/>
    </xf>
    <xf numFmtId="0" fontId="3" fillId="0" borderId="0" xfId="0" applyFont="1" applyAlignment="1" quotePrefix="1">
      <alignment horizontal="right"/>
    </xf>
    <xf numFmtId="0" fontId="11" fillId="35" borderId="0" xfId="0" applyFont="1" applyFill="1" applyBorder="1" applyAlignment="1" applyProtection="1">
      <alignment horizontal="left"/>
      <protection hidden="1"/>
    </xf>
    <xf numFmtId="0" fontId="11" fillId="35" borderId="0" xfId="0" applyFont="1" applyFill="1" applyAlignment="1" applyProtection="1">
      <alignment/>
      <protection hidden="1"/>
    </xf>
    <xf numFmtId="0" fontId="11" fillId="35" borderId="0" xfId="0" applyFont="1" applyFill="1" applyAlignment="1" applyProtection="1">
      <alignment/>
      <protection hidden="1"/>
    </xf>
    <xf numFmtId="173" fontId="11" fillId="35" borderId="0" xfId="0" applyNumberFormat="1" applyFont="1" applyFill="1" applyAlignment="1" applyProtection="1" quotePrefix="1">
      <alignment horizontal="left"/>
      <protection hidden="1"/>
    </xf>
    <xf numFmtId="0" fontId="12" fillId="35" borderId="0" xfId="0" applyFont="1" applyFill="1" applyAlignment="1" applyProtection="1">
      <alignment/>
      <protection hidden="1"/>
    </xf>
    <xf numFmtId="167" fontId="12" fillId="35" borderId="0" xfId="0" applyNumberFormat="1" applyFont="1" applyFill="1" applyAlignment="1" applyProtection="1">
      <alignment/>
      <protection/>
    </xf>
    <xf numFmtId="0" fontId="12" fillId="35" borderId="0" xfId="0" applyFont="1" applyFill="1" applyAlignment="1" applyProtection="1">
      <alignment horizontal="center"/>
      <protection hidden="1"/>
    </xf>
    <xf numFmtId="3" fontId="12" fillId="35" borderId="0" xfId="0" applyNumberFormat="1" applyFont="1" applyFill="1" applyBorder="1" applyAlignment="1" applyProtection="1">
      <alignment/>
      <protection hidden="1"/>
    </xf>
    <xf numFmtId="0" fontId="12" fillId="35" borderId="0" xfId="0" applyFont="1" applyFill="1" applyBorder="1" applyAlignment="1" applyProtection="1">
      <alignment/>
      <protection hidden="1"/>
    </xf>
    <xf numFmtId="3" fontId="12" fillId="35" borderId="0" xfId="0" applyNumberFormat="1" applyFont="1" applyFill="1" applyAlignment="1" applyProtection="1">
      <alignment/>
      <protection hidden="1"/>
    </xf>
    <xf numFmtId="0" fontId="11" fillId="35" borderId="0" xfId="0" applyFont="1" applyFill="1" applyAlignment="1" applyProtection="1">
      <alignment horizontal="left"/>
      <protection hidden="1"/>
    </xf>
    <xf numFmtId="0" fontId="7" fillId="34" borderId="0" xfId="0" applyFont="1" applyFill="1" applyBorder="1" applyAlignment="1">
      <alignment horizontal="center" vertical="top" wrapText="1"/>
    </xf>
    <xf numFmtId="0" fontId="9" fillId="35" borderId="0" xfId="0" applyFont="1" applyFill="1" applyBorder="1" applyAlignment="1" applyProtection="1">
      <alignment horizontal="center"/>
      <protection/>
    </xf>
    <xf numFmtId="0" fontId="0" fillId="0" borderId="0" xfId="0" applyAlignment="1">
      <alignment wrapText="1"/>
    </xf>
    <xf numFmtId="0" fontId="13" fillId="34" borderId="0" xfId="0" applyFont="1" applyFill="1" applyAlignment="1" applyProtection="1">
      <alignment vertical="top" wrapText="1"/>
      <protection hidden="1"/>
    </xf>
    <xf numFmtId="0" fontId="13" fillId="0" borderId="0" xfId="0" applyFont="1" applyAlignment="1">
      <alignment vertical="top" wrapText="1"/>
    </xf>
    <xf numFmtId="0" fontId="9" fillId="35" borderId="0" xfId="0" applyFont="1" applyFill="1" applyBorder="1" applyAlignment="1">
      <alignment/>
    </xf>
    <xf numFmtId="0" fontId="8" fillId="34" borderId="0" xfId="0" applyFont="1" applyFill="1" applyAlignment="1">
      <alignment horizontal="centerContinuous"/>
    </xf>
    <xf numFmtId="173" fontId="8" fillId="34" borderId="0" xfId="0" applyNumberFormat="1" applyFont="1" applyFill="1" applyAlignment="1" applyProtection="1">
      <alignment horizontal="centerContinuous"/>
      <protection hidden="1"/>
    </xf>
    <xf numFmtId="0" fontId="8" fillId="34" borderId="0" xfId="0" applyFont="1" applyFill="1" applyAlignment="1" applyProtection="1">
      <alignment horizontal="centerContinuous"/>
      <protection hidden="1"/>
    </xf>
    <xf numFmtId="14" fontId="8" fillId="34" borderId="0" xfId="0" applyNumberFormat="1" applyFont="1" applyFill="1" applyAlignment="1">
      <alignment horizontal="centerContinuous"/>
    </xf>
    <xf numFmtId="0" fontId="9" fillId="35" borderId="0" xfId="0" applyFont="1" applyFill="1" applyAlignment="1" applyProtection="1">
      <alignment/>
      <protection/>
    </xf>
    <xf numFmtId="0" fontId="9" fillId="35" borderId="10" xfId="0" applyFont="1" applyFill="1" applyBorder="1" applyAlignment="1">
      <alignment horizontal="center"/>
    </xf>
    <xf numFmtId="0" fontId="9" fillId="35" borderId="0" xfId="0" applyFont="1" applyFill="1" applyAlignment="1">
      <alignment/>
    </xf>
    <xf numFmtId="0" fontId="11" fillId="0" borderId="13" xfId="0" applyFont="1" applyBorder="1" applyAlignment="1" applyProtection="1">
      <alignment/>
      <protection/>
    </xf>
    <xf numFmtId="0" fontId="0" fillId="0" borderId="13" xfId="0" applyBorder="1" applyAlignment="1">
      <alignment/>
    </xf>
    <xf numFmtId="173" fontId="2" fillId="0" borderId="13" xfId="0" applyNumberFormat="1" applyFont="1" applyBorder="1" applyAlignment="1" applyProtection="1">
      <alignment horizontal="right"/>
      <protection hidden="1"/>
    </xf>
    <xf numFmtId="0" fontId="11" fillId="0" borderId="0" xfId="0" applyFont="1" applyAlignment="1" applyProtection="1">
      <alignment horizontal="right"/>
      <protection hidden="1"/>
    </xf>
    <xf numFmtId="0" fontId="9" fillId="0" borderId="0" xfId="0" applyFont="1" applyAlignment="1" applyProtection="1">
      <alignment/>
      <protection hidden="1"/>
    </xf>
    <xf numFmtId="0" fontId="12" fillId="0" borderId="0" xfId="0" applyFont="1" applyAlignment="1" applyProtection="1">
      <alignment/>
      <protection hidden="1"/>
    </xf>
    <xf numFmtId="0" fontId="9" fillId="34" borderId="0" xfId="0" applyFont="1" applyFill="1" applyAlignment="1" applyProtection="1">
      <alignment vertical="top"/>
      <protection hidden="1"/>
    </xf>
    <xf numFmtId="0" fontId="12" fillId="34" borderId="0" xfId="0" applyFont="1" applyFill="1" applyAlignment="1" applyProtection="1">
      <alignment vertical="top"/>
      <protection hidden="1"/>
    </xf>
    <xf numFmtId="0" fontId="9" fillId="34" borderId="0" xfId="0" applyFont="1" applyFill="1" applyAlignment="1" applyProtection="1">
      <alignment/>
      <protection hidden="1"/>
    </xf>
    <xf numFmtId="14" fontId="20" fillId="0" borderId="0" xfId="0" applyNumberFormat="1" applyFont="1" applyFill="1" applyAlignment="1" applyProtection="1">
      <alignment horizontal="right"/>
      <protection/>
    </xf>
    <xf numFmtId="0" fontId="8" fillId="0" borderId="0" xfId="0" applyFont="1" applyAlignment="1" applyProtection="1">
      <alignment/>
      <protection hidden="1"/>
    </xf>
    <xf numFmtId="49" fontId="8" fillId="34" borderId="0" xfId="0" applyNumberFormat="1" applyFont="1" applyFill="1" applyAlignment="1" applyProtection="1">
      <alignment/>
      <protection hidden="1"/>
    </xf>
    <xf numFmtId="0" fontId="8" fillId="34" borderId="0" xfId="0" applyFont="1" applyFill="1" applyAlignment="1" applyProtection="1">
      <alignment/>
      <protection hidden="1"/>
    </xf>
    <xf numFmtId="0" fontId="8" fillId="34" borderId="0" xfId="0" applyFont="1" applyFill="1" applyAlignment="1" applyProtection="1">
      <alignment horizontal="center"/>
      <protection hidden="1"/>
    </xf>
    <xf numFmtId="3" fontId="8" fillId="34" borderId="0" xfId="0" applyNumberFormat="1" applyFont="1" applyFill="1" applyAlignment="1" applyProtection="1">
      <alignment/>
      <protection hidden="1"/>
    </xf>
    <xf numFmtId="0" fontId="8" fillId="0" borderId="0" xfId="0" applyFont="1" applyFill="1" applyAlignment="1" applyProtection="1">
      <alignment horizontal="right"/>
      <protection hidden="1"/>
    </xf>
    <xf numFmtId="49" fontId="8" fillId="34" borderId="0" xfId="0" applyNumberFormat="1" applyFont="1" applyFill="1" applyBorder="1" applyAlignment="1" applyProtection="1">
      <alignment horizontal="left"/>
      <protection hidden="1"/>
    </xf>
    <xf numFmtId="49" fontId="8" fillId="34" borderId="0" xfId="0" applyNumberFormat="1" applyFont="1" applyFill="1" applyBorder="1" applyAlignment="1" applyProtection="1">
      <alignment horizontal="centerContinuous"/>
      <protection hidden="1"/>
    </xf>
    <xf numFmtId="0" fontId="9" fillId="34" borderId="0" xfId="0" applyFont="1" applyFill="1" applyAlignment="1" applyProtection="1">
      <alignment horizontal="centerContinuous"/>
      <protection hidden="1"/>
    </xf>
    <xf numFmtId="0" fontId="8" fillId="34" borderId="0" xfId="0" applyFont="1" applyFill="1" applyAlignment="1" applyProtection="1">
      <alignment horizontal="left"/>
      <protection hidden="1"/>
    </xf>
    <xf numFmtId="0" fontId="8" fillId="0" borderId="0" xfId="0" applyFont="1" applyAlignment="1" applyProtection="1">
      <alignment horizontal="right"/>
      <protection hidden="1"/>
    </xf>
    <xf numFmtId="0" fontId="8" fillId="34" borderId="13" xfId="0" applyFont="1" applyFill="1" applyBorder="1" applyAlignment="1" applyProtection="1">
      <alignment/>
      <protection hidden="1"/>
    </xf>
    <xf numFmtId="0" fontId="8" fillId="34" borderId="13" xfId="0" applyFont="1" applyFill="1" applyBorder="1" applyAlignment="1" applyProtection="1">
      <alignment horizontal="left"/>
      <protection hidden="1"/>
    </xf>
    <xf numFmtId="0" fontId="9" fillId="34" borderId="13" xfId="0" applyFont="1" applyFill="1" applyBorder="1" applyAlignment="1" applyProtection="1">
      <alignment horizontal="center" wrapText="1"/>
      <protection hidden="1"/>
    </xf>
    <xf numFmtId="0" fontId="9" fillId="34" borderId="13" xfId="0" applyFont="1" applyFill="1" applyBorder="1" applyAlignment="1" applyProtection="1">
      <alignment/>
      <protection hidden="1"/>
    </xf>
    <xf numFmtId="0" fontId="9" fillId="0" borderId="0" xfId="0" applyFont="1" applyAlignment="1">
      <alignment/>
    </xf>
    <xf numFmtId="0" fontId="2" fillId="34" borderId="0" xfId="0" applyFont="1" applyFill="1" applyAlignment="1" applyProtection="1">
      <alignment horizontal="left" vertical="top"/>
      <protection hidden="1"/>
    </xf>
    <xf numFmtId="0" fontId="2" fillId="34" borderId="0" xfId="0" applyFont="1" applyFill="1" applyAlignment="1" applyProtection="1">
      <alignment horizontal="left"/>
      <protection hidden="1"/>
    </xf>
    <xf numFmtId="173" fontId="11" fillId="34" borderId="0" xfId="0" applyNumberFormat="1" applyFont="1" applyFill="1" applyAlignment="1" applyProtection="1">
      <alignment/>
      <protection hidden="1"/>
    </xf>
    <xf numFmtId="49" fontId="9" fillId="34" borderId="0" xfId="0" applyNumberFormat="1" applyFont="1" applyFill="1" applyAlignment="1" applyProtection="1">
      <alignment/>
      <protection hidden="1"/>
    </xf>
    <xf numFmtId="0" fontId="9" fillId="34" borderId="0" xfId="0" applyFont="1" applyFill="1" applyAlignment="1" applyProtection="1">
      <alignment horizontal="center"/>
      <protection hidden="1"/>
    </xf>
    <xf numFmtId="38" fontId="9" fillId="34" borderId="0" xfId="0" applyNumberFormat="1" applyFont="1" applyFill="1" applyAlignment="1" applyProtection="1">
      <alignment horizontal="center"/>
      <protection hidden="1"/>
    </xf>
    <xf numFmtId="38" fontId="9" fillId="34" borderId="0" xfId="0" applyNumberFormat="1" applyFont="1" applyFill="1" applyAlignment="1" applyProtection="1">
      <alignment/>
      <protection hidden="1"/>
    </xf>
    <xf numFmtId="49" fontId="12" fillId="34" borderId="0" xfId="0" applyNumberFormat="1" applyFont="1" applyFill="1" applyAlignment="1" applyProtection="1">
      <alignment horizontal="right"/>
      <protection hidden="1"/>
    </xf>
    <xf numFmtId="38" fontId="9" fillId="34" borderId="0" xfId="0" applyNumberFormat="1" applyFont="1" applyFill="1" applyAlignment="1" applyProtection="1">
      <alignment horizontal="centerContinuous"/>
      <protection hidden="1"/>
    </xf>
    <xf numFmtId="49" fontId="9" fillId="34" borderId="0" xfId="0" applyNumberFormat="1" applyFont="1" applyFill="1" applyAlignment="1" applyProtection="1">
      <alignment horizontal="right"/>
      <protection hidden="1"/>
    </xf>
    <xf numFmtId="0" fontId="11" fillId="34" borderId="0" xfId="0" applyFont="1" applyFill="1" applyBorder="1" applyAlignment="1" applyProtection="1">
      <alignment/>
      <protection hidden="1"/>
    </xf>
    <xf numFmtId="49" fontId="12" fillId="34" borderId="0" xfId="0" applyNumberFormat="1" applyFont="1" applyFill="1" applyAlignment="1" applyProtection="1">
      <alignment/>
      <protection hidden="1"/>
    </xf>
    <xf numFmtId="0" fontId="11" fillId="34" borderId="0" xfId="0" applyFont="1" applyFill="1" applyAlignment="1" applyProtection="1">
      <alignment horizontal="left" vertical="top"/>
      <protection hidden="1"/>
    </xf>
    <xf numFmtId="0" fontId="13" fillId="34" borderId="0" xfId="0" applyFont="1" applyFill="1" applyAlignment="1" applyProtection="1">
      <alignment horizontal="left" vertical="center"/>
      <protection hidden="1"/>
    </xf>
    <xf numFmtId="0" fontId="20" fillId="34" borderId="0" xfId="0" applyFont="1" applyFill="1" applyAlignment="1" applyProtection="1">
      <alignment horizontal="left" vertical="top"/>
      <protection hidden="1"/>
    </xf>
    <xf numFmtId="173" fontId="11" fillId="34" borderId="0" xfId="0" applyNumberFormat="1" applyFont="1" applyFill="1" applyBorder="1" applyAlignment="1" applyProtection="1" quotePrefix="1">
      <alignment horizontal="center"/>
      <protection hidden="1"/>
    </xf>
    <xf numFmtId="0" fontId="9" fillId="34" borderId="12" xfId="0" applyFont="1" applyFill="1" applyBorder="1" applyAlignment="1" applyProtection="1">
      <alignment horizontal="center"/>
      <protection hidden="1"/>
    </xf>
    <xf numFmtId="0" fontId="9" fillId="34" borderId="0" xfId="0" applyFont="1" applyFill="1" applyAlignment="1" applyProtection="1" quotePrefix="1">
      <alignment/>
      <protection hidden="1"/>
    </xf>
    <xf numFmtId="38" fontId="12" fillId="34" borderId="0" xfId="0" applyNumberFormat="1" applyFont="1" applyFill="1" applyAlignment="1" applyProtection="1">
      <alignment horizontal="center"/>
      <protection hidden="1"/>
    </xf>
    <xf numFmtId="0" fontId="12" fillId="34" borderId="0" xfId="0" applyFont="1" applyFill="1" applyAlignment="1" applyProtection="1" quotePrefix="1">
      <alignment vertical="top"/>
      <protection hidden="1"/>
    </xf>
    <xf numFmtId="0" fontId="12" fillId="34" borderId="0" xfId="0" applyFont="1" applyFill="1" applyAlignment="1" applyProtection="1" quotePrefix="1">
      <alignment/>
      <protection hidden="1"/>
    </xf>
    <xf numFmtId="0" fontId="12" fillId="34" borderId="0" xfId="0" applyFont="1" applyFill="1" applyBorder="1" applyAlignment="1" applyProtection="1">
      <alignment horizontal="center"/>
      <protection hidden="1"/>
    </xf>
    <xf numFmtId="170" fontId="9" fillId="34" borderId="10" xfId="0" applyNumberFormat="1" applyFont="1" applyFill="1" applyBorder="1" applyAlignment="1" applyProtection="1">
      <alignment horizontal="center"/>
      <protection hidden="1"/>
    </xf>
    <xf numFmtId="49" fontId="12" fillId="34" borderId="0" xfId="0" applyNumberFormat="1" applyFont="1" applyFill="1" applyAlignment="1" applyProtection="1" quotePrefix="1">
      <alignment horizontal="right"/>
      <protection hidden="1"/>
    </xf>
    <xf numFmtId="49" fontId="12" fillId="0" borderId="0" xfId="0" applyNumberFormat="1" applyFont="1" applyAlignment="1" applyProtection="1">
      <alignment horizontal="right"/>
      <protection hidden="1"/>
    </xf>
    <xf numFmtId="0" fontId="12" fillId="0" borderId="0" xfId="0" applyFont="1" applyAlignment="1" applyProtection="1">
      <alignment/>
      <protection hidden="1"/>
    </xf>
    <xf numFmtId="0" fontId="12" fillId="0" borderId="0" xfId="0" applyFont="1" applyAlignment="1" applyProtection="1">
      <alignment horizontal="right"/>
      <protection hidden="1"/>
    </xf>
    <xf numFmtId="49" fontId="12" fillId="0" borderId="0" xfId="0" applyNumberFormat="1" applyFont="1" applyAlignment="1" applyProtection="1" quotePrefix="1">
      <alignment horizontal="right"/>
      <protection hidden="1"/>
    </xf>
    <xf numFmtId="0" fontId="11" fillId="0" borderId="0" xfId="0" applyFont="1" applyAlignment="1" applyProtection="1">
      <alignment/>
      <protection hidden="1"/>
    </xf>
    <xf numFmtId="3" fontId="12" fillId="0" borderId="0" xfId="0" applyNumberFormat="1" applyFont="1" applyAlignment="1" applyProtection="1">
      <alignment/>
      <protection hidden="1"/>
    </xf>
    <xf numFmtId="0" fontId="12" fillId="0" borderId="0" xfId="0" applyFont="1" applyAlignment="1" applyProtection="1">
      <alignment horizontal="left"/>
      <protection hidden="1"/>
    </xf>
    <xf numFmtId="0" fontId="12" fillId="0" borderId="0" xfId="0" applyFont="1" applyAlignment="1" applyProtection="1">
      <alignment horizontal="center"/>
      <protection hidden="1"/>
    </xf>
    <xf numFmtId="38" fontId="12" fillId="0" borderId="0" xfId="0" applyNumberFormat="1" applyFont="1" applyAlignment="1" applyProtection="1">
      <alignment/>
      <protection hidden="1"/>
    </xf>
    <xf numFmtId="3" fontId="12" fillId="0" borderId="0" xfId="0" applyNumberFormat="1" applyFont="1" applyBorder="1" applyAlignment="1" applyProtection="1">
      <alignment/>
      <protection hidden="1"/>
    </xf>
    <xf numFmtId="0" fontId="12" fillId="0" borderId="0" xfId="0" applyFont="1" applyBorder="1" applyAlignment="1" applyProtection="1">
      <alignment/>
      <protection hidden="1"/>
    </xf>
    <xf numFmtId="0" fontId="12" fillId="0" borderId="0" xfId="0" applyFont="1" applyAlignment="1" applyProtection="1" quotePrefix="1">
      <alignment/>
      <protection hidden="1"/>
    </xf>
    <xf numFmtId="0" fontId="11" fillId="0" borderId="0" xfId="0" applyFont="1" applyAlignment="1" applyProtection="1">
      <alignment horizontal="left"/>
      <protection hidden="1"/>
    </xf>
    <xf numFmtId="49" fontId="12" fillId="0" borderId="0" xfId="0" applyNumberFormat="1" applyFont="1" applyFill="1" applyAlignment="1" applyProtection="1" quotePrefix="1">
      <alignment horizontal="right"/>
      <protection hidden="1"/>
    </xf>
    <xf numFmtId="0" fontId="12" fillId="0" borderId="0" xfId="0" applyFont="1" applyFill="1" applyAlignment="1" applyProtection="1">
      <alignment/>
      <protection hidden="1"/>
    </xf>
    <xf numFmtId="173" fontId="11" fillId="0" borderId="13" xfId="0" applyNumberFormat="1" applyFont="1" applyFill="1" applyBorder="1" applyAlignment="1" applyProtection="1" quotePrefix="1">
      <alignment horizontal="center"/>
      <protection hidden="1"/>
    </xf>
    <xf numFmtId="173" fontId="0" fillId="0" borderId="13" xfId="0" applyNumberFormat="1" applyFill="1" applyBorder="1" applyAlignment="1">
      <alignment horizontal="center"/>
    </xf>
    <xf numFmtId="173" fontId="11" fillId="0" borderId="13" xfId="0" applyNumberFormat="1" applyFont="1" applyBorder="1" applyAlignment="1" applyProtection="1">
      <alignment/>
      <protection hidden="1"/>
    </xf>
    <xf numFmtId="0" fontId="2" fillId="0" borderId="13" xfId="0" applyFont="1" applyBorder="1" applyAlignment="1" applyProtection="1">
      <alignment horizontal="right"/>
      <protection hidden="1"/>
    </xf>
    <xf numFmtId="0" fontId="7" fillId="0" borderId="0" xfId="0" applyFont="1" applyAlignment="1">
      <alignment horizontal="justify" vertical="center"/>
    </xf>
    <xf numFmtId="0" fontId="9" fillId="34" borderId="13" xfId="0" applyFont="1" applyFill="1" applyBorder="1" applyAlignment="1" applyProtection="1">
      <alignment horizontal="centerContinuous"/>
      <protection hidden="1"/>
    </xf>
    <xf numFmtId="173" fontId="8" fillId="34" borderId="13" xfId="0" applyNumberFormat="1" applyFont="1" applyFill="1" applyBorder="1" applyAlignment="1" applyProtection="1" quotePrefix="1">
      <alignment horizontal="center" wrapText="1"/>
      <protection hidden="1"/>
    </xf>
    <xf numFmtId="0" fontId="11" fillId="34" borderId="13" xfId="0" applyFont="1" applyFill="1" applyBorder="1" applyAlignment="1" applyProtection="1">
      <alignment horizontal="centerContinuous"/>
      <protection hidden="1"/>
    </xf>
    <xf numFmtId="0" fontId="2" fillId="34" borderId="13" xfId="0" applyFont="1" applyFill="1" applyBorder="1" applyAlignment="1" applyProtection="1">
      <alignment horizontal="centerContinuous"/>
      <protection hidden="1"/>
    </xf>
    <xf numFmtId="0" fontId="12" fillId="34" borderId="13" xfId="0" applyFont="1" applyFill="1" applyBorder="1" applyAlignment="1" applyProtection="1">
      <alignment horizontal="centerContinuous"/>
      <protection hidden="1"/>
    </xf>
    <xf numFmtId="0" fontId="11" fillId="34" borderId="13" xfId="0" applyFont="1" applyFill="1" applyBorder="1" applyAlignment="1" applyProtection="1">
      <alignment horizontal="right"/>
      <protection hidden="1"/>
    </xf>
    <xf numFmtId="0" fontId="9" fillId="35" borderId="10" xfId="0" applyFont="1" applyFill="1" applyBorder="1" applyAlignment="1" applyProtection="1">
      <alignment horizontal="center" wrapText="1"/>
      <protection/>
    </xf>
    <xf numFmtId="0" fontId="9" fillId="35" borderId="10" xfId="0" applyFont="1" applyFill="1" applyBorder="1" applyAlignment="1">
      <alignment wrapText="1"/>
    </xf>
    <xf numFmtId="0" fontId="9" fillId="33" borderId="21" xfId="0" applyFont="1" applyFill="1" applyBorder="1" applyAlignment="1" applyProtection="1">
      <alignment wrapText="1"/>
      <protection locked="0"/>
    </xf>
    <xf numFmtId="0" fontId="0" fillId="0" borderId="12" xfId="0" applyBorder="1" applyAlignment="1">
      <alignment wrapText="1"/>
    </xf>
    <xf numFmtId="0" fontId="0" fillId="0" borderId="22" xfId="0" applyBorder="1" applyAlignment="1">
      <alignment wrapText="1"/>
    </xf>
    <xf numFmtId="0" fontId="0" fillId="0" borderId="18" xfId="0" applyBorder="1" applyAlignment="1">
      <alignment wrapText="1"/>
    </xf>
    <xf numFmtId="0" fontId="0" fillId="0" borderId="0" xfId="0" applyAlignment="1">
      <alignment wrapText="1"/>
    </xf>
    <xf numFmtId="0" fontId="0" fillId="0" borderId="23" xfId="0" applyBorder="1" applyAlignment="1">
      <alignment wrapText="1"/>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49" fontId="9" fillId="33" borderId="10" xfId="0" applyNumberFormat="1" applyFont="1" applyFill="1" applyBorder="1" applyAlignment="1" applyProtection="1">
      <alignment/>
      <protection locked="0"/>
    </xf>
    <xf numFmtId="0" fontId="0" fillId="0" borderId="10" xfId="0" applyBorder="1" applyAlignment="1" applyProtection="1">
      <alignment/>
      <protection locked="0"/>
    </xf>
    <xf numFmtId="0" fontId="9" fillId="34" borderId="10" xfId="0" applyFont="1" applyFill="1" applyBorder="1" applyAlignment="1" applyProtection="1">
      <alignment/>
      <protection locked="0"/>
    </xf>
    <xf numFmtId="0" fontId="9" fillId="34" borderId="21" xfId="0" applyFont="1" applyFill="1" applyBorder="1" applyAlignment="1">
      <alignment horizontal="left" vertical="center" wrapText="1"/>
    </xf>
    <xf numFmtId="0" fontId="0" fillId="0" borderId="12" xfId="0" applyBorder="1" applyAlignment="1">
      <alignment vertical="center" wrapText="1"/>
    </xf>
    <xf numFmtId="0" fontId="0" fillId="0" borderId="22" xfId="0" applyBorder="1" applyAlignment="1">
      <alignment vertical="center" wrapText="1"/>
    </xf>
    <xf numFmtId="0" fontId="9" fillId="34" borderId="18" xfId="0" applyFont="1" applyFill="1" applyBorder="1" applyAlignment="1">
      <alignment horizontal="lef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2" fillId="34" borderId="17" xfId="0" applyFont="1" applyFill="1" applyBorder="1" applyAlignment="1" applyProtection="1">
      <alignment horizontal="justify" vertical="center" wrapText="1"/>
      <protection hidden="1"/>
    </xf>
    <xf numFmtId="0" fontId="0" fillId="0" borderId="17" xfId="0" applyBorder="1" applyAlignment="1">
      <alignment horizontal="justify" vertical="center" wrapText="1"/>
    </xf>
    <xf numFmtId="0" fontId="0" fillId="0" borderId="0" xfId="0" applyAlignment="1">
      <alignment horizontal="justify" vertical="center" wrapText="1"/>
    </xf>
    <xf numFmtId="167" fontId="3" fillId="34" borderId="10" xfId="0" applyNumberFormat="1" applyFont="1" applyFill="1" applyBorder="1" applyAlignment="1" applyProtection="1">
      <alignment horizontal="center"/>
      <protection hidden="1"/>
    </xf>
    <xf numFmtId="0" fontId="0" fillId="0" borderId="10" xfId="0" applyBorder="1" applyAlignment="1" applyProtection="1">
      <alignment horizontal="center"/>
      <protection hidden="1"/>
    </xf>
    <xf numFmtId="0" fontId="3" fillId="33" borderId="10" xfId="0" applyFont="1" applyFill="1" applyBorder="1" applyAlignment="1" applyProtection="1">
      <alignment horizontal="center" wrapText="1"/>
      <protection locked="0"/>
    </xf>
    <xf numFmtId="0" fontId="0" fillId="0" borderId="10" xfId="0" applyBorder="1" applyAlignment="1" applyProtection="1">
      <alignment horizontal="center" wrapText="1"/>
      <protection locked="0"/>
    </xf>
    <xf numFmtId="0" fontId="2" fillId="34" borderId="0" xfId="0" applyFont="1" applyFill="1" applyAlignment="1" applyProtection="1">
      <alignment horizontal="left" vertical="top" wrapText="1"/>
      <protection hidden="1"/>
    </xf>
    <xf numFmtId="0" fontId="3" fillId="34" borderId="0" xfId="0" applyFont="1" applyFill="1" applyAlignment="1" applyProtection="1">
      <alignment wrapText="1"/>
      <protection hidden="1"/>
    </xf>
    <xf numFmtId="0" fontId="3" fillId="34" borderId="0" xfId="0" applyFont="1" applyFill="1" applyAlignment="1" applyProtection="1">
      <alignment horizontal="left" vertical="top" wrapText="1"/>
      <protection hidden="1"/>
    </xf>
    <xf numFmtId="0" fontId="14" fillId="34" borderId="0" xfId="0" applyFont="1" applyFill="1" applyAlignment="1" applyProtection="1">
      <alignment wrapText="1"/>
      <protection hidden="1"/>
    </xf>
    <xf numFmtId="0" fontId="14" fillId="0" borderId="0" xfId="0" applyFont="1" applyAlignment="1">
      <alignment wrapText="1"/>
    </xf>
    <xf numFmtId="167" fontId="3" fillId="34" borderId="14" xfId="0" applyNumberFormat="1" applyFont="1" applyFill="1" applyBorder="1" applyAlignment="1" applyProtection="1">
      <alignment horizontal="center"/>
      <protection hidden="1"/>
    </xf>
    <xf numFmtId="0" fontId="0" fillId="0" borderId="14" xfId="0" applyBorder="1" applyAlignment="1" applyProtection="1">
      <alignment horizontal="center"/>
      <protection hidden="1"/>
    </xf>
    <xf numFmtId="3" fontId="3" fillId="34" borderId="14" xfId="0" applyNumberFormat="1" applyFont="1" applyFill="1" applyBorder="1" applyAlignment="1" applyProtection="1">
      <alignment horizontal="center"/>
      <protection hidden="1"/>
    </xf>
    <xf numFmtId="0" fontId="2" fillId="34" borderId="0" xfId="0" applyFont="1" applyFill="1" applyAlignment="1" applyProtection="1">
      <alignment wrapText="1"/>
      <protection hidden="1"/>
    </xf>
    <xf numFmtId="0" fontId="20" fillId="0" borderId="24" xfId="0" applyFont="1" applyBorder="1" applyAlignment="1" applyProtection="1">
      <alignment vertical="center" wrapText="1"/>
      <protection/>
    </xf>
    <xf numFmtId="0" fontId="0" fillId="0" borderId="11" xfId="0" applyBorder="1" applyAlignment="1">
      <alignment vertical="center" wrapText="1"/>
    </xf>
    <xf numFmtId="0" fontId="0" fillId="0" borderId="11" xfId="0" applyBorder="1" applyAlignment="1">
      <alignment wrapText="1"/>
    </xf>
    <xf numFmtId="0" fontId="0" fillId="0" borderId="25" xfId="0" applyBorder="1" applyAlignment="1">
      <alignment wrapText="1"/>
    </xf>
    <xf numFmtId="0" fontId="2" fillId="34" borderId="0" xfId="0" applyFont="1" applyFill="1" applyAlignment="1" applyProtection="1">
      <alignment wrapText="1"/>
      <protection/>
    </xf>
    <xf numFmtId="167" fontId="3" fillId="33" borderId="10" xfId="0" applyNumberFormat="1" applyFont="1" applyFill="1" applyBorder="1" applyAlignment="1" applyProtection="1">
      <alignment horizontal="center"/>
      <protection locked="0"/>
    </xf>
    <xf numFmtId="0" fontId="0" fillId="0" borderId="10" xfId="0" applyBorder="1" applyAlignment="1" applyProtection="1">
      <alignment horizontal="center"/>
      <protection locked="0"/>
    </xf>
    <xf numFmtId="0" fontId="9" fillId="34" borderId="0" xfId="0" applyFont="1" applyFill="1" applyAlignment="1" applyProtection="1">
      <alignment wrapText="1"/>
      <protection hidden="1"/>
    </xf>
    <xf numFmtId="0" fontId="12" fillId="0" borderId="0" xfId="0" applyFont="1" applyAlignment="1">
      <alignment wrapText="1"/>
    </xf>
    <xf numFmtId="0" fontId="3" fillId="33" borderId="10" xfId="0" applyFont="1" applyFill="1" applyBorder="1" applyAlignment="1" applyProtection="1">
      <alignment horizontal="center"/>
      <protection locked="0"/>
    </xf>
    <xf numFmtId="49" fontId="3" fillId="33" borderId="10" xfId="0" applyNumberFormat="1" applyFont="1" applyFill="1" applyBorder="1" applyAlignment="1" applyProtection="1">
      <alignment horizontal="center" wrapText="1"/>
      <protection locked="0"/>
    </xf>
    <xf numFmtId="0" fontId="13" fillId="34" borderId="0" xfId="0" applyFont="1" applyFill="1" applyAlignment="1" applyProtection="1">
      <alignment vertical="top" wrapText="1"/>
      <protection hidden="1"/>
    </xf>
    <xf numFmtId="0" fontId="13" fillId="0" borderId="0" xfId="0" applyFont="1" applyAlignment="1">
      <alignment vertical="top" wrapText="1"/>
    </xf>
    <xf numFmtId="0" fontId="3" fillId="0" borderId="14" xfId="0" applyNumberFormat="1" applyFont="1" applyBorder="1" applyAlignment="1" applyProtection="1">
      <alignment horizontal="center"/>
      <protection hidden="1"/>
    </xf>
    <xf numFmtId="0" fontId="0" fillId="0" borderId="14" xfId="0" applyNumberFormat="1" applyBorder="1" applyAlignment="1" applyProtection="1">
      <alignment/>
      <protection hidden="1"/>
    </xf>
    <xf numFmtId="0" fontId="3" fillId="0" borderId="10" xfId="0" applyNumberFormat="1" applyFont="1" applyBorder="1" applyAlignment="1" applyProtection="1">
      <alignment horizontal="center"/>
      <protection hidden="1"/>
    </xf>
    <xf numFmtId="0" fontId="0" fillId="0" borderId="10" xfId="0" applyNumberFormat="1" applyBorder="1" applyAlignment="1" applyProtection="1">
      <alignment/>
      <protection hidden="1"/>
    </xf>
    <xf numFmtId="173" fontId="2" fillId="34" borderId="13" xfId="0" applyNumberFormat="1" applyFont="1" applyFill="1" applyBorder="1" applyAlignment="1" applyProtection="1" quotePrefix="1">
      <alignment horizontal="center"/>
      <protection hidden="1"/>
    </xf>
    <xf numFmtId="173" fontId="0" fillId="0" borderId="13" xfId="0" applyNumberFormat="1" applyBorder="1" applyAlignment="1">
      <alignment horizontal="center"/>
    </xf>
    <xf numFmtId="173" fontId="11" fillId="34" borderId="13" xfId="0" applyNumberFormat="1" applyFont="1" applyFill="1" applyBorder="1" applyAlignment="1" applyProtection="1" quotePrefix="1">
      <alignment horizontal="center"/>
      <protection hidden="1"/>
    </xf>
    <xf numFmtId="173" fontId="12" fillId="0" borderId="13" xfId="0" applyNumberFormat="1" applyFont="1" applyBorder="1" applyAlignment="1">
      <alignment horizontal="center"/>
    </xf>
    <xf numFmtId="0" fontId="12" fillId="34" borderId="0" xfId="0" applyFont="1" applyFill="1" applyAlignment="1" applyProtection="1">
      <alignment wrapText="1"/>
      <protection hidden="1"/>
    </xf>
    <xf numFmtId="0" fontId="3" fillId="34" borderId="0" xfId="0" applyFont="1" applyFill="1" applyBorder="1" applyAlignment="1" applyProtection="1">
      <alignment horizontal="justify" wrapText="1"/>
      <protection hidden="1"/>
    </xf>
    <xf numFmtId="0" fontId="24" fillId="35" borderId="0" xfId="0" applyFont="1" applyFill="1" applyAlignment="1" applyProtection="1">
      <alignment wrapText="1"/>
      <protection hidden="1"/>
    </xf>
    <xf numFmtId="0" fontId="9" fillId="35" borderId="0" xfId="0" applyFont="1" applyFill="1" applyAlignment="1">
      <alignment wrapText="1"/>
    </xf>
    <xf numFmtId="0" fontId="0" fillId="35" borderId="0" xfId="0" applyFill="1" applyAlignment="1">
      <alignment wrapText="1"/>
    </xf>
    <xf numFmtId="0" fontId="9" fillId="35" borderId="0" xfId="0" applyFont="1" applyFill="1" applyAlignment="1" applyProtection="1">
      <alignment wrapText="1"/>
      <protection hidden="1"/>
    </xf>
    <xf numFmtId="0" fontId="11" fillId="35" borderId="0" xfId="0" applyFont="1" applyFill="1" applyAlignment="1" applyProtection="1">
      <alignment horizontal="left" wrapText="1"/>
      <protection hidden="1"/>
    </xf>
    <xf numFmtId="0" fontId="12" fillId="35" borderId="0" xfId="0" applyFont="1" applyFill="1" applyAlignment="1">
      <alignment wrapText="1"/>
    </xf>
    <xf numFmtId="0" fontId="9" fillId="35" borderId="21" xfId="0" applyFont="1" applyFill="1" applyBorder="1" applyAlignment="1" applyProtection="1">
      <alignment horizontal="left" vertical="center" wrapText="1"/>
      <protection/>
    </xf>
    <xf numFmtId="0" fontId="0" fillId="0" borderId="12" xfId="0" applyBorder="1" applyAlignment="1">
      <alignment horizontal="lef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9" fillId="35" borderId="0" xfId="0" applyFont="1" applyFill="1" applyBorder="1" applyAlignment="1">
      <alignment vertical="center" wrapText="1"/>
    </xf>
    <xf numFmtId="0" fontId="0" fillId="35" borderId="0" xfId="0" applyFill="1" applyBorder="1" applyAlignment="1">
      <alignment vertical="center" wrapText="1"/>
    </xf>
    <xf numFmtId="0" fontId="0" fillId="35" borderId="23" xfId="0"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0"/>
  <sheetViews>
    <sheetView showGridLines="0" tabSelected="1" zoomScalePageLayoutView="0" workbookViewId="0" topLeftCell="A1">
      <selection activeCell="E4" sqref="E4"/>
    </sheetView>
  </sheetViews>
  <sheetFormatPr defaultColWidth="9.00390625" defaultRowHeight="15.75"/>
  <cols>
    <col min="1" max="1" width="2.50390625" style="13" customWidth="1"/>
    <col min="2" max="2" width="5.125" style="173" customWidth="1"/>
    <col min="3" max="3" width="25.875" style="13" customWidth="1"/>
    <col min="4" max="4" width="1.625" style="13" customWidth="1"/>
    <col min="5" max="5" width="15.625" style="13" customWidth="1"/>
    <col min="6" max="6" width="1.625" style="13" customWidth="1"/>
    <col min="7" max="7" width="15.625" style="13" customWidth="1"/>
    <col min="8" max="8" width="2.625" style="13" customWidth="1"/>
    <col min="9" max="9" width="1.625" style="13" customWidth="1"/>
    <col min="10" max="10" width="15.625" style="13" customWidth="1"/>
    <col min="11" max="11" width="1.625" style="13" customWidth="1"/>
    <col min="12" max="12" width="15.625" style="13" customWidth="1"/>
    <col min="13" max="13" width="0.875" style="13" customWidth="1"/>
    <col min="14" max="16384" width="9.00390625" style="13" customWidth="1"/>
  </cols>
  <sheetData>
    <row r="1" spans="1:13" ht="12.75">
      <c r="A1" s="313" t="s">
        <v>350</v>
      </c>
      <c r="B1" s="314"/>
      <c r="C1" s="315"/>
      <c r="D1" s="313"/>
      <c r="E1" s="12"/>
      <c r="F1" s="313"/>
      <c r="G1" s="313"/>
      <c r="H1" s="12"/>
      <c r="I1" s="12"/>
      <c r="J1" s="12"/>
      <c r="K1" s="313" t="s">
        <v>166</v>
      </c>
      <c r="L1" s="316">
        <f ca="1">TODAY()</f>
        <v>42205</v>
      </c>
      <c r="M1" s="50"/>
    </row>
    <row r="2" spans="1:12" ht="12.75">
      <c r="A2" s="12" t="s">
        <v>106</v>
      </c>
      <c r="B2" s="175"/>
      <c r="C2" s="12"/>
      <c r="D2" s="12"/>
      <c r="E2" s="12"/>
      <c r="F2" s="12"/>
      <c r="G2" s="12"/>
      <c r="H2" s="12"/>
      <c r="I2" s="12"/>
      <c r="J2" s="12"/>
      <c r="K2" s="12"/>
      <c r="L2" s="12"/>
    </row>
    <row r="3" ht="12.75"/>
    <row r="4" spans="1:12" ht="12.75">
      <c r="A4" s="14" t="s">
        <v>70</v>
      </c>
      <c r="B4" s="176"/>
      <c r="C4" s="14"/>
      <c r="D4" s="15"/>
      <c r="E4" s="1"/>
      <c r="G4" s="16"/>
      <c r="L4" s="220" t="str">
        <f>+'Summary Page'!N2</f>
        <v>INFORMAL TAX RATE CALCULATOR FILE</v>
      </c>
    </row>
    <row r="5" spans="1:12" ht="12.75">
      <c r="A5" s="14"/>
      <c r="B5" s="176"/>
      <c r="C5" s="14"/>
      <c r="D5" s="15"/>
      <c r="E5" s="49" t="s">
        <v>96</v>
      </c>
      <c r="G5" s="16"/>
      <c r="J5" s="17" t="s">
        <v>115</v>
      </c>
      <c r="K5" s="17"/>
      <c r="L5" s="221">
        <v>2015</v>
      </c>
    </row>
    <row r="6" spans="1:12" ht="12.75">
      <c r="A6" s="19" t="s">
        <v>71</v>
      </c>
      <c r="B6" s="177"/>
      <c r="C6" s="19"/>
      <c r="D6" s="15"/>
      <c r="E6" s="2"/>
      <c r="G6" s="16"/>
      <c r="J6" s="172"/>
      <c r="K6" s="172"/>
      <c r="L6" s="172"/>
    </row>
    <row r="7" spans="1:12" ht="12.75">
      <c r="A7" s="14" t="s">
        <v>72</v>
      </c>
      <c r="B7" s="176"/>
      <c r="C7" s="14"/>
      <c r="D7" s="15"/>
      <c r="E7" s="3"/>
      <c r="G7" s="16"/>
      <c r="J7" s="172"/>
      <c r="K7" s="172"/>
      <c r="L7" s="172"/>
    </row>
    <row r="8" ht="3" customHeight="1"/>
    <row r="9" spans="1:12" ht="12.75" customHeight="1">
      <c r="A9" s="20" t="s">
        <v>231</v>
      </c>
      <c r="B9" s="178"/>
      <c r="C9" s="20"/>
      <c r="D9" s="21"/>
      <c r="E9" s="21"/>
      <c r="F9" s="21"/>
      <c r="G9" s="21"/>
      <c r="H9" s="21"/>
      <c r="I9" s="21"/>
      <c r="J9" s="21"/>
      <c r="K9" s="21"/>
      <c r="L9" s="21"/>
    </row>
    <row r="10" spans="1:12" ht="12.75" customHeight="1">
      <c r="A10" s="20" t="s">
        <v>229</v>
      </c>
      <c r="B10" s="178"/>
      <c r="C10" s="20"/>
      <c r="D10" s="21"/>
      <c r="E10" s="21"/>
      <c r="F10" s="21"/>
      <c r="G10" s="21"/>
      <c r="H10" s="21"/>
      <c r="I10" s="21"/>
      <c r="J10" s="21"/>
      <c r="K10" s="21"/>
      <c r="L10" s="21"/>
    </row>
    <row r="11" spans="1:13" ht="12.75" customHeight="1">
      <c r="A11" s="22" t="s">
        <v>230</v>
      </c>
      <c r="B11" s="179"/>
      <c r="C11" s="22"/>
      <c r="D11" s="23"/>
      <c r="E11" s="23"/>
      <c r="F11" s="23"/>
      <c r="G11" s="23"/>
      <c r="H11" s="23"/>
      <c r="I11" s="23"/>
      <c r="J11" s="23"/>
      <c r="K11" s="23"/>
      <c r="L11" s="23"/>
      <c r="M11" s="41"/>
    </row>
    <row r="12" spans="1:13" ht="3" customHeight="1">
      <c r="A12" s="20"/>
      <c r="B12" s="178"/>
      <c r="C12" s="20"/>
      <c r="D12" s="237"/>
      <c r="E12" s="237"/>
      <c r="F12" s="237"/>
      <c r="G12" s="237"/>
      <c r="H12" s="237"/>
      <c r="I12" s="237"/>
      <c r="J12" s="238"/>
      <c r="K12" s="238"/>
      <c r="L12" s="238"/>
      <c r="M12" s="16"/>
    </row>
    <row r="13" spans="1:13" ht="12.75" customHeight="1">
      <c r="A13" s="410" t="s">
        <v>232</v>
      </c>
      <c r="B13" s="411"/>
      <c r="C13" s="411"/>
      <c r="D13" s="411"/>
      <c r="E13" s="411"/>
      <c r="F13" s="411"/>
      <c r="G13" s="411"/>
      <c r="H13" s="412"/>
      <c r="I13" s="230"/>
      <c r="J13" s="237"/>
      <c r="K13" s="237"/>
      <c r="L13" s="237"/>
      <c r="M13" s="16"/>
    </row>
    <row r="14" spans="1:13" ht="12.75" customHeight="1">
      <c r="A14" s="413"/>
      <c r="B14" s="414"/>
      <c r="C14" s="414"/>
      <c r="D14" s="414"/>
      <c r="E14" s="414"/>
      <c r="F14" s="414"/>
      <c r="G14" s="414"/>
      <c r="H14" s="415"/>
      <c r="I14" s="230"/>
      <c r="J14" s="237"/>
      <c r="K14" s="237"/>
      <c r="L14" s="237"/>
      <c r="M14" s="16"/>
    </row>
    <row r="15" spans="1:13" ht="17.25" customHeight="1">
      <c r="A15" s="413"/>
      <c r="B15" s="414"/>
      <c r="C15" s="414"/>
      <c r="D15" s="414"/>
      <c r="E15" s="414"/>
      <c r="F15" s="414"/>
      <c r="G15" s="414"/>
      <c r="H15" s="415"/>
      <c r="I15" s="230"/>
      <c r="J15" s="307" t="s">
        <v>172</v>
      </c>
      <c r="K15" s="237"/>
      <c r="L15" s="307" t="s">
        <v>173</v>
      </c>
      <c r="M15" s="16"/>
    </row>
    <row r="16" spans="1:13" ht="15.75">
      <c r="A16" s="413"/>
      <c r="B16" s="414"/>
      <c r="C16" s="414"/>
      <c r="D16" s="414"/>
      <c r="E16" s="414"/>
      <c r="F16" s="414"/>
      <c r="G16" s="414"/>
      <c r="H16" s="415"/>
      <c r="I16" s="230"/>
      <c r="J16" s="18" t="s">
        <v>233</v>
      </c>
      <c r="K16" s="20"/>
      <c r="M16" s="16"/>
    </row>
    <row r="17" spans="1:13" ht="12.75" customHeight="1">
      <c r="A17" s="413"/>
      <c r="B17" s="414"/>
      <c r="C17" s="414"/>
      <c r="D17" s="414"/>
      <c r="E17" s="414"/>
      <c r="F17" s="414"/>
      <c r="G17" s="414"/>
      <c r="H17" s="415"/>
      <c r="I17" s="230"/>
      <c r="J17" s="18" t="s">
        <v>234</v>
      </c>
      <c r="K17" s="20"/>
      <c r="L17" s="18" t="s">
        <v>235</v>
      </c>
      <c r="M17" s="16"/>
    </row>
    <row r="18" spans="1:13" ht="15" customHeight="1">
      <c r="A18" s="416"/>
      <c r="B18" s="417"/>
      <c r="C18" s="417"/>
      <c r="D18" s="417"/>
      <c r="E18" s="417"/>
      <c r="F18" s="417"/>
      <c r="G18" s="417"/>
      <c r="H18" s="418"/>
      <c r="I18" s="230"/>
      <c r="J18" s="18" t="s">
        <v>236</v>
      </c>
      <c r="K18" s="20"/>
      <c r="L18" s="18" t="s">
        <v>237</v>
      </c>
      <c r="M18" s="16"/>
    </row>
    <row r="19" spans="1:12" ht="12.75">
      <c r="A19" s="24" t="s">
        <v>73</v>
      </c>
      <c r="B19" s="180"/>
      <c r="C19" s="24"/>
      <c r="D19" s="25"/>
      <c r="E19" s="16"/>
      <c r="F19" s="16"/>
      <c r="G19" s="16"/>
      <c r="H19" s="16"/>
      <c r="I19" s="16"/>
      <c r="J19" s="308" t="s">
        <v>238</v>
      </c>
      <c r="K19" s="317"/>
      <c r="L19" s="396" t="s">
        <v>239</v>
      </c>
    </row>
    <row r="20" spans="1:12" ht="12.75" customHeight="1">
      <c r="A20" s="13" t="s">
        <v>116</v>
      </c>
      <c r="B20" s="173">
        <f>-L5+1</f>
        <v>-2014</v>
      </c>
      <c r="C20" s="13" t="s">
        <v>171</v>
      </c>
      <c r="D20" s="26"/>
      <c r="E20" s="27"/>
      <c r="F20" s="27"/>
      <c r="G20" s="27"/>
      <c r="H20" s="28"/>
      <c r="I20" s="28"/>
      <c r="J20" s="318" t="s">
        <v>240</v>
      </c>
      <c r="K20" s="319"/>
      <c r="L20" s="397"/>
    </row>
    <row r="21" spans="2:9" ht="12.75" customHeight="1">
      <c r="B21" s="181" t="s">
        <v>356</v>
      </c>
      <c r="D21" s="26"/>
      <c r="E21" s="27"/>
      <c r="F21" s="27"/>
      <c r="G21" s="27"/>
      <c r="H21" s="28"/>
      <c r="I21" s="28"/>
    </row>
    <row r="22" spans="2:12" ht="12.75" customHeight="1">
      <c r="B22" s="181" t="s">
        <v>241</v>
      </c>
      <c r="C22" s="239"/>
      <c r="D22" s="26"/>
      <c r="E22" s="27"/>
      <c r="F22" s="27"/>
      <c r="G22" s="27"/>
      <c r="H22" s="28"/>
      <c r="I22" s="28"/>
      <c r="J22" s="4"/>
      <c r="K22" s="172"/>
      <c r="L22" s="4"/>
    </row>
    <row r="23" ht="3" customHeight="1">
      <c r="K23" s="172"/>
    </row>
    <row r="24" spans="1:11" ht="12.75" customHeight="1">
      <c r="A24" s="29" t="s">
        <v>117</v>
      </c>
      <c r="B24" s="29" t="s">
        <v>118</v>
      </c>
      <c r="E24" s="27"/>
      <c r="F24" s="27"/>
      <c r="G24" s="27"/>
      <c r="H24" s="28"/>
      <c r="I24" s="28"/>
      <c r="K24" s="172"/>
    </row>
    <row r="25" spans="2:12" ht="12.75" customHeight="1">
      <c r="B25" s="30" t="s">
        <v>161</v>
      </c>
      <c r="E25" s="27"/>
      <c r="F25" s="27"/>
      <c r="G25" s="27"/>
      <c r="H25" s="27"/>
      <c r="I25" s="27"/>
      <c r="J25" s="4"/>
      <c r="K25" s="172"/>
      <c r="L25" s="4"/>
    </row>
    <row r="26" ht="3" customHeight="1">
      <c r="K26" s="172"/>
    </row>
    <row r="27" spans="1:12" ht="12.75" customHeight="1">
      <c r="A27" s="30" t="s">
        <v>126</v>
      </c>
      <c r="B27" s="174">
        <f>-L5</f>
        <v>-2015</v>
      </c>
      <c r="C27" s="30" t="s">
        <v>120</v>
      </c>
      <c r="E27" s="27"/>
      <c r="F27" s="27"/>
      <c r="G27" s="16"/>
      <c r="H27" s="27"/>
      <c r="I27" s="27"/>
      <c r="J27" s="16"/>
      <c r="K27" s="172"/>
      <c r="L27" s="16"/>
    </row>
    <row r="28" spans="2:11" ht="12.75" customHeight="1">
      <c r="B28" s="174"/>
      <c r="C28" s="30" t="s">
        <v>121</v>
      </c>
      <c r="E28" s="6"/>
      <c r="F28" s="27"/>
      <c r="G28" s="4"/>
      <c r="K28" s="172"/>
    </row>
    <row r="29" spans="1:12" ht="12.75" customHeight="1">
      <c r="A29" s="16"/>
      <c r="B29" s="182"/>
      <c r="C29" s="16"/>
      <c r="D29" s="16"/>
      <c r="E29" s="31" t="s">
        <v>41</v>
      </c>
      <c r="F29" s="31"/>
      <c r="G29" s="32" t="s">
        <v>93</v>
      </c>
      <c r="K29" s="172"/>
      <c r="L29" s="32"/>
    </row>
    <row r="30" spans="1:13" s="57" customFormat="1" ht="3" customHeight="1">
      <c r="A30" s="54"/>
      <c r="B30" s="183"/>
      <c r="C30" s="54"/>
      <c r="D30" s="54"/>
      <c r="E30" s="54"/>
      <c r="F30" s="55"/>
      <c r="G30" s="56"/>
      <c r="H30" s="56"/>
      <c r="I30" s="56"/>
      <c r="J30" s="223"/>
      <c r="K30" s="224"/>
      <c r="L30" s="223"/>
      <c r="M30" s="225"/>
    </row>
    <row r="31" spans="1:12" ht="12.75">
      <c r="A31" s="33" t="s">
        <v>74</v>
      </c>
      <c r="B31" s="184"/>
      <c r="C31" s="33"/>
      <c r="D31" s="34"/>
      <c r="E31" s="35" t="s">
        <v>75</v>
      </c>
      <c r="F31" s="36"/>
      <c r="G31" s="35" t="s">
        <v>76</v>
      </c>
      <c r="H31" s="34"/>
      <c r="I31" s="16"/>
      <c r="J31" s="222" t="s">
        <v>77</v>
      </c>
      <c r="K31" s="172"/>
      <c r="L31" s="49"/>
    </row>
    <row r="32" spans="1:7" ht="12.75">
      <c r="A32" s="13" t="s">
        <v>122</v>
      </c>
      <c r="B32" s="173">
        <f>-L5</f>
        <v>-2015</v>
      </c>
      <c r="C32" s="13" t="s">
        <v>133</v>
      </c>
      <c r="E32" s="5"/>
      <c r="F32" s="37"/>
      <c r="G32" s="5"/>
    </row>
    <row r="33" ht="3" customHeight="1"/>
    <row r="34" spans="1:12" ht="12.75">
      <c r="A34" s="13" t="s">
        <v>117</v>
      </c>
      <c r="B34" s="13" t="s">
        <v>123</v>
      </c>
      <c r="D34" s="26"/>
      <c r="E34" s="5"/>
      <c r="F34" s="37"/>
      <c r="G34" s="38" t="s">
        <v>78</v>
      </c>
      <c r="H34" s="39"/>
      <c r="I34" s="39"/>
      <c r="J34" s="39"/>
      <c r="K34" s="39"/>
      <c r="L34" s="39"/>
    </row>
    <row r="35" ht="3" customHeight="1"/>
    <row r="36" spans="1:12" ht="12.75">
      <c r="A36" s="13" t="s">
        <v>124</v>
      </c>
      <c r="B36" s="13" t="s">
        <v>125</v>
      </c>
      <c r="D36" s="26"/>
      <c r="E36" s="5"/>
      <c r="F36" s="37"/>
      <c r="G36" s="5"/>
      <c r="H36" s="39"/>
      <c r="I36" s="39"/>
      <c r="J36" s="37"/>
      <c r="K36" s="37"/>
      <c r="L36" s="37"/>
    </row>
    <row r="37" ht="3" customHeight="1"/>
    <row r="38" spans="1:12" ht="11.25" customHeight="1">
      <c r="A38" s="13" t="s">
        <v>126</v>
      </c>
      <c r="B38" s="173">
        <f>-L5+1</f>
        <v>-2014</v>
      </c>
      <c r="C38" s="13" t="s">
        <v>134</v>
      </c>
      <c r="D38" s="26"/>
      <c r="E38" s="5"/>
      <c r="F38" s="39"/>
      <c r="G38" s="5"/>
      <c r="H38" s="39"/>
      <c r="I38" s="39"/>
      <c r="J38" s="39"/>
      <c r="K38" s="39"/>
      <c r="L38" s="39"/>
    </row>
    <row r="39" ht="3" customHeight="1"/>
    <row r="40" spans="1:12" ht="12.75">
      <c r="A40" s="13" t="s">
        <v>127</v>
      </c>
      <c r="B40" s="13" t="s">
        <v>128</v>
      </c>
      <c r="D40" s="26"/>
      <c r="E40" s="5"/>
      <c r="F40" s="37"/>
      <c r="G40" s="5"/>
      <c r="H40" s="39"/>
      <c r="I40" s="39"/>
      <c r="J40" s="37"/>
      <c r="K40" s="37"/>
      <c r="L40" s="37"/>
    </row>
    <row r="41" ht="4.5" customHeight="1"/>
    <row r="42" spans="1:12" ht="12.75">
      <c r="A42" s="13" t="s">
        <v>129</v>
      </c>
      <c r="B42" s="13" t="s">
        <v>130</v>
      </c>
      <c r="D42" s="26"/>
      <c r="E42" s="5"/>
      <c r="F42" s="37"/>
      <c r="G42" s="5"/>
      <c r="H42" s="39"/>
      <c r="I42" s="39"/>
      <c r="J42" s="37"/>
      <c r="K42" s="37"/>
      <c r="L42" s="37"/>
    </row>
    <row r="43" ht="4.5" customHeight="1">
      <c r="K43" s="39"/>
    </row>
    <row r="44" spans="1:12" ht="12.75">
      <c r="A44" s="30" t="s">
        <v>131</v>
      </c>
      <c r="B44" s="174">
        <f>-L5+1</f>
        <v>-2014</v>
      </c>
      <c r="C44" s="30" t="s">
        <v>135</v>
      </c>
      <c r="E44" s="37"/>
      <c r="F44" s="37"/>
      <c r="G44" s="37"/>
      <c r="H44" s="39"/>
      <c r="I44" s="39"/>
      <c r="J44" s="5"/>
      <c r="K44" s="39"/>
      <c r="L44" s="37"/>
    </row>
    <row r="45" spans="11:12" ht="3" customHeight="1">
      <c r="K45" s="39"/>
      <c r="L45" s="37"/>
    </row>
    <row r="46" spans="1:12" ht="12.75">
      <c r="A46" s="29" t="s">
        <v>132</v>
      </c>
      <c r="B46" s="174">
        <f>-L5</f>
        <v>-2015</v>
      </c>
      <c r="C46" s="29" t="s">
        <v>136</v>
      </c>
      <c r="E46" s="37"/>
      <c r="F46" s="37"/>
      <c r="G46" s="37"/>
      <c r="H46" s="39"/>
      <c r="I46" s="39"/>
      <c r="J46" s="5"/>
      <c r="K46" s="39"/>
      <c r="L46" s="37"/>
    </row>
    <row r="47" spans="1:13" ht="3" customHeight="1">
      <c r="A47" s="40"/>
      <c r="B47" s="185"/>
      <c r="C47" s="40"/>
      <c r="D47" s="41"/>
      <c r="E47" s="41"/>
      <c r="F47" s="41"/>
      <c r="G47" s="41"/>
      <c r="H47" s="41"/>
      <c r="I47" s="41"/>
      <c r="J47" s="41"/>
      <c r="K47" s="47"/>
      <c r="L47" s="41"/>
      <c r="M47" s="41"/>
    </row>
    <row r="48" spans="1:11" ht="12.75">
      <c r="A48" s="14" t="s">
        <v>79</v>
      </c>
      <c r="B48" s="176"/>
      <c r="C48" s="14"/>
      <c r="E48" s="18"/>
      <c r="K48" s="39"/>
    </row>
    <row r="49" spans="1:12" ht="12.75">
      <c r="A49" s="29" t="s">
        <v>80</v>
      </c>
      <c r="B49" s="181"/>
      <c r="C49" s="29"/>
      <c r="E49" s="6"/>
      <c r="G49" s="13" t="s">
        <v>86</v>
      </c>
      <c r="H49" s="13" t="s">
        <v>87</v>
      </c>
      <c r="J49" s="5"/>
      <c r="K49" s="39"/>
      <c r="L49" s="37"/>
    </row>
    <row r="50" spans="1:13" ht="12.75" customHeight="1">
      <c r="A50" s="42"/>
      <c r="B50" s="186"/>
      <c r="C50" s="42"/>
      <c r="H50" s="13" t="s">
        <v>88</v>
      </c>
      <c r="J50" s="5"/>
      <c r="K50" s="39"/>
      <c r="L50" s="37"/>
      <c r="M50" s="16"/>
    </row>
    <row r="51" spans="11:12" ht="3.75" customHeight="1">
      <c r="K51" s="39"/>
      <c r="L51" s="37"/>
    </row>
    <row r="52" spans="1:13" ht="12.75" customHeight="1">
      <c r="A52" s="42" t="s">
        <v>82</v>
      </c>
      <c r="B52" s="186"/>
      <c r="C52" s="42"/>
      <c r="E52" s="7"/>
      <c r="G52" s="13" t="s">
        <v>81</v>
      </c>
      <c r="K52" s="39"/>
      <c r="L52" s="37"/>
      <c r="M52" s="16"/>
    </row>
    <row r="53" spans="1:13" ht="12.75" customHeight="1">
      <c r="A53" s="42"/>
      <c r="B53" s="186"/>
      <c r="C53" s="42"/>
      <c r="E53" s="43" t="s">
        <v>83</v>
      </c>
      <c r="G53" s="13" t="s">
        <v>94</v>
      </c>
      <c r="J53" s="58"/>
      <c r="K53" s="39"/>
      <c r="L53" s="37"/>
      <c r="M53" s="16"/>
    </row>
    <row r="54" spans="11:12" ht="3" customHeight="1">
      <c r="K54" s="39"/>
      <c r="L54" s="37"/>
    </row>
    <row r="55" spans="1:13" ht="12.75">
      <c r="A55" s="13" t="s">
        <v>145</v>
      </c>
      <c r="B55" s="13" t="s">
        <v>144</v>
      </c>
      <c r="G55" s="13" t="s">
        <v>147</v>
      </c>
      <c r="K55" s="39"/>
      <c r="L55" s="37"/>
      <c r="M55" s="16"/>
    </row>
    <row r="56" spans="1:12" ht="12.75">
      <c r="A56" s="13" t="s">
        <v>84</v>
      </c>
      <c r="E56" s="4"/>
      <c r="H56" s="192" t="s">
        <v>146</v>
      </c>
      <c r="I56" s="192"/>
      <c r="J56" s="8"/>
      <c r="K56" s="39"/>
      <c r="L56" s="37"/>
    </row>
    <row r="57" spans="1:12" ht="12.75">
      <c r="A57" s="44" t="s">
        <v>85</v>
      </c>
      <c r="B57" s="187"/>
      <c r="C57" s="44"/>
      <c r="E57" s="45"/>
      <c r="K57" s="39"/>
      <c r="L57" s="37"/>
    </row>
    <row r="58" spans="1:13" ht="12.75">
      <c r="A58" s="13" t="s">
        <v>143</v>
      </c>
      <c r="B58" s="13" t="s">
        <v>150</v>
      </c>
      <c r="E58" s="4"/>
      <c r="G58" s="39" t="s">
        <v>149</v>
      </c>
      <c r="H58" s="39" t="s">
        <v>87</v>
      </c>
      <c r="I58" s="39"/>
      <c r="J58" s="5"/>
      <c r="K58" s="39"/>
      <c r="L58" s="37"/>
      <c r="M58" s="43"/>
    </row>
    <row r="59" spans="7:12" ht="12.75" customHeight="1">
      <c r="G59" s="46"/>
      <c r="H59" s="39" t="s">
        <v>88</v>
      </c>
      <c r="I59" s="39"/>
      <c r="J59" s="5"/>
      <c r="K59" s="39"/>
      <c r="L59" s="37"/>
    </row>
    <row r="60" spans="1:12" ht="12.75">
      <c r="A60" s="13" t="s">
        <v>148</v>
      </c>
      <c r="F60" s="39"/>
      <c r="G60" s="39"/>
      <c r="H60" s="39"/>
      <c r="I60" s="39"/>
      <c r="J60" s="39"/>
      <c r="K60" s="39"/>
      <c r="L60" s="37"/>
    </row>
    <row r="61" spans="1:12" ht="12.75">
      <c r="A61" s="398"/>
      <c r="B61" s="399"/>
      <c r="C61" s="399"/>
      <c r="D61" s="399"/>
      <c r="E61" s="399"/>
      <c r="F61" s="399"/>
      <c r="G61" s="399"/>
      <c r="H61" s="399"/>
      <c r="I61" s="399"/>
      <c r="J61" s="400"/>
      <c r="K61" s="39"/>
      <c r="L61" s="37"/>
    </row>
    <row r="62" spans="1:12" ht="12.75">
      <c r="A62" s="401"/>
      <c r="B62" s="402"/>
      <c r="C62" s="402"/>
      <c r="D62" s="402"/>
      <c r="E62" s="402"/>
      <c r="F62" s="402"/>
      <c r="G62" s="402"/>
      <c r="H62" s="402"/>
      <c r="I62" s="402"/>
      <c r="J62" s="403"/>
      <c r="K62" s="39"/>
      <c r="L62" s="37"/>
    </row>
    <row r="63" spans="1:12" ht="12.75">
      <c r="A63" s="401"/>
      <c r="B63" s="402"/>
      <c r="C63" s="402"/>
      <c r="D63" s="402"/>
      <c r="E63" s="402"/>
      <c r="F63" s="402"/>
      <c r="G63" s="402"/>
      <c r="H63" s="402"/>
      <c r="I63" s="402"/>
      <c r="J63" s="403"/>
      <c r="K63" s="39"/>
      <c r="L63" s="37"/>
    </row>
    <row r="64" spans="1:12" ht="12.75">
      <c r="A64" s="404"/>
      <c r="B64" s="405"/>
      <c r="C64" s="405"/>
      <c r="D64" s="405"/>
      <c r="E64" s="405"/>
      <c r="F64" s="405"/>
      <c r="G64" s="405"/>
      <c r="H64" s="405"/>
      <c r="I64" s="405"/>
      <c r="J64" s="406"/>
      <c r="K64" s="39"/>
      <c r="L64" s="37"/>
    </row>
    <row r="65" spans="1:13" ht="2.25" customHeight="1">
      <c r="A65" s="41"/>
      <c r="B65" s="188"/>
      <c r="C65" s="41"/>
      <c r="D65" s="41"/>
      <c r="E65" s="47"/>
      <c r="F65" s="47"/>
      <c r="G65" s="47"/>
      <c r="H65" s="47"/>
      <c r="I65" s="47"/>
      <c r="J65" s="47"/>
      <c r="K65" s="47"/>
      <c r="L65" s="47"/>
      <c r="M65" s="41"/>
    </row>
    <row r="66" spans="1:11" ht="12.75">
      <c r="A66" s="14" t="s">
        <v>89</v>
      </c>
      <c r="B66" s="176"/>
      <c r="C66" s="14"/>
      <c r="K66" s="39"/>
    </row>
    <row r="67" spans="1:12" ht="12.75">
      <c r="A67" s="29" t="s">
        <v>116</v>
      </c>
      <c r="B67" s="181">
        <f>-L5-1</f>
        <v>-2016</v>
      </c>
      <c r="C67" s="29" t="s">
        <v>137</v>
      </c>
      <c r="J67" s="5"/>
      <c r="K67" s="39"/>
      <c r="L67" s="37"/>
    </row>
    <row r="68" spans="11:12" ht="3" customHeight="1">
      <c r="K68" s="39"/>
      <c r="L68" s="37"/>
    </row>
    <row r="69" spans="1:12" ht="12.75">
      <c r="A69" s="29" t="s">
        <v>117</v>
      </c>
      <c r="B69" s="181" t="s">
        <v>138</v>
      </c>
      <c r="C69" s="29"/>
      <c r="J69" s="5"/>
      <c r="K69" s="39"/>
      <c r="L69" s="37"/>
    </row>
    <row r="70" spans="11:12" ht="3" customHeight="1">
      <c r="K70" s="39"/>
      <c r="L70" s="37"/>
    </row>
    <row r="71" spans="1:12" ht="12.75">
      <c r="A71" s="13" t="s">
        <v>119</v>
      </c>
      <c r="B71" s="173">
        <f>-L5-2</f>
        <v>-2017</v>
      </c>
      <c r="C71" s="13" t="s">
        <v>139</v>
      </c>
      <c r="J71" s="5"/>
      <c r="K71" s="39"/>
      <c r="L71" s="37"/>
    </row>
    <row r="72" spans="11:12" ht="3" customHeight="1">
      <c r="K72" s="39"/>
      <c r="L72" s="37"/>
    </row>
    <row r="73" spans="1:12" ht="12.75">
      <c r="A73" s="13" t="s">
        <v>140</v>
      </c>
      <c r="B73" s="173">
        <f>-L5</f>
        <v>-2015</v>
      </c>
      <c r="C73" s="13" t="s">
        <v>141</v>
      </c>
      <c r="J73" s="5"/>
      <c r="K73" s="39"/>
      <c r="L73" s="37"/>
    </row>
    <row r="74" spans="11:12" ht="3" customHeight="1">
      <c r="K74" s="39"/>
      <c r="L74" s="37"/>
    </row>
    <row r="75" spans="1:12" ht="12.75">
      <c r="A75" s="13" t="s">
        <v>127</v>
      </c>
      <c r="B75" s="173">
        <f>-L5</f>
        <v>-2015</v>
      </c>
      <c r="C75" s="13" t="s">
        <v>142</v>
      </c>
      <c r="J75" s="5"/>
      <c r="K75" s="39"/>
      <c r="L75" s="37"/>
    </row>
    <row r="76" ht="3" customHeight="1">
      <c r="K76" s="39"/>
    </row>
    <row r="77" spans="1:12" ht="12.75" hidden="1">
      <c r="A77" s="42" t="s">
        <v>102</v>
      </c>
      <c r="B77" s="186"/>
      <c r="C77" s="42"/>
      <c r="D77" s="16"/>
      <c r="E77" s="148">
        <f>+'Form A'!L66</f>
      </c>
      <c r="F77" s="149"/>
      <c r="G77" s="150">
        <f>+'Form B'!K112</f>
      </c>
      <c r="H77" s="149"/>
      <c r="I77" s="149"/>
      <c r="J77" s="148">
        <f>+'Form C'!K65</f>
      </c>
      <c r="K77" s="39"/>
      <c r="L77" s="219"/>
    </row>
    <row r="78" spans="5:12" ht="12.75" hidden="1">
      <c r="E78" s="43" t="s">
        <v>90</v>
      </c>
      <c r="F78" s="18"/>
      <c r="G78" s="43" t="s">
        <v>91</v>
      </c>
      <c r="H78" s="18"/>
      <c r="I78" s="18"/>
      <c r="J78" s="18" t="s">
        <v>92</v>
      </c>
      <c r="K78" s="39"/>
      <c r="L78" s="18"/>
    </row>
    <row r="79" spans="1:13" ht="2.25" customHeight="1">
      <c r="A79" s="41"/>
      <c r="B79" s="188"/>
      <c r="C79" s="41"/>
      <c r="D79" s="41"/>
      <c r="E79" s="47"/>
      <c r="F79" s="47"/>
      <c r="G79" s="47"/>
      <c r="H79" s="47"/>
      <c r="I79" s="47"/>
      <c r="J79" s="47"/>
      <c r="K79" s="47"/>
      <c r="L79" s="47"/>
      <c r="M79" s="41"/>
    </row>
    <row r="80" spans="1:16" ht="12.75" customHeight="1" hidden="1">
      <c r="A80" s="48" t="s">
        <v>170</v>
      </c>
      <c r="B80" s="189"/>
      <c r="C80" s="48"/>
      <c r="D80" s="48"/>
      <c r="E80" s="48"/>
      <c r="F80" s="48"/>
      <c r="G80" s="48"/>
      <c r="H80" s="200"/>
      <c r="I80" s="200"/>
      <c r="J80" s="201"/>
      <c r="K80" s="201"/>
      <c r="L80" s="201"/>
      <c r="N80" s="48"/>
      <c r="O80" s="48"/>
      <c r="P80" s="16"/>
    </row>
    <row r="81" ht="2.25" customHeight="1" hidden="1"/>
    <row r="82" spans="1:16" ht="12.75" hidden="1">
      <c r="A82" s="13" t="s">
        <v>99</v>
      </c>
      <c r="H82" s="16"/>
      <c r="I82" s="16"/>
      <c r="J82" s="16"/>
      <c r="K82" s="16"/>
      <c r="L82" s="16"/>
      <c r="P82" s="16"/>
    </row>
    <row r="83" ht="2.25" customHeight="1" hidden="1"/>
    <row r="84" spans="1:12" ht="15.75" hidden="1">
      <c r="A84" s="409"/>
      <c r="B84" s="408"/>
      <c r="C84" s="408"/>
      <c r="E84" s="407"/>
      <c r="F84" s="408"/>
      <c r="G84" s="408"/>
      <c r="H84" s="16"/>
      <c r="I84" s="16"/>
      <c r="J84" s="16"/>
      <c r="K84" s="16"/>
      <c r="L84" s="16"/>
    </row>
    <row r="85" spans="1:12" ht="12.75" hidden="1">
      <c r="A85" s="12" t="s">
        <v>14</v>
      </c>
      <c r="B85" s="175"/>
      <c r="C85" s="12"/>
      <c r="E85" s="12" t="s">
        <v>100</v>
      </c>
      <c r="F85" s="12"/>
      <c r="G85" s="12"/>
      <c r="H85" s="16"/>
      <c r="I85" s="16"/>
      <c r="J85" s="16"/>
      <c r="K85" s="16"/>
      <c r="L85" s="16"/>
    </row>
    <row r="86" ht="3" customHeight="1" hidden="1"/>
    <row r="87" spans="1:9" ht="15.75" hidden="1">
      <c r="A87" s="407"/>
      <c r="B87" s="408"/>
      <c r="C87" s="408"/>
      <c r="E87" s="10"/>
      <c r="G87" s="11"/>
      <c r="H87" s="26"/>
      <c r="I87" s="26"/>
    </row>
    <row r="88" spans="1:9" ht="12.75" hidden="1">
      <c r="A88" s="12" t="s">
        <v>101</v>
      </c>
      <c r="B88" s="175"/>
      <c r="C88" s="12"/>
      <c r="E88" s="43" t="s">
        <v>41</v>
      </c>
      <c r="G88" s="43" t="s">
        <v>49</v>
      </c>
      <c r="H88" s="43"/>
      <c r="I88" s="43"/>
    </row>
    <row r="89" ht="0.75" customHeight="1"/>
    <row r="90" spans="1:13" ht="14.25">
      <c r="A90" s="190"/>
      <c r="B90" s="191"/>
      <c r="C90" s="90"/>
      <c r="D90" s="12"/>
      <c r="E90" s="12"/>
      <c r="F90" s="12"/>
      <c r="G90" s="12"/>
      <c r="H90" s="12"/>
      <c r="I90" s="12"/>
      <c r="J90" s="12"/>
      <c r="K90" s="12"/>
      <c r="L90" s="12"/>
      <c r="M90" s="12"/>
    </row>
    <row r="150" ht="12.75"/>
    <row r="151" ht="12.75"/>
    <row r="152" ht="12.75"/>
    <row r="153" ht="12.75"/>
    <row r="154" ht="12.75"/>
    <row r="155" ht="12.75"/>
    <row r="156" ht="12.75"/>
    <row r="160" ht="12.75"/>
    <row r="161" ht="12.75"/>
    <row r="162" ht="12.75"/>
    <row r="165" ht="12.75"/>
    <row r="166" ht="12.75"/>
    <row r="167" ht="12.75"/>
    <row r="168" ht="12.75"/>
    <row r="169" ht="12.75"/>
    <row r="170" ht="12.75"/>
    <row r="173" ht="12.75"/>
    <row r="174" ht="12.75"/>
    <row r="175" ht="12.75"/>
    <row r="176" ht="12.75"/>
    <row r="177" ht="12.75"/>
    <row r="181" ht="12.75"/>
    <row r="182" ht="12.75"/>
    <row r="183" ht="12.75"/>
    <row r="184" ht="12.75"/>
    <row r="185" ht="12.75"/>
    <row r="186" ht="12.75"/>
    <row r="187" ht="12.75"/>
    <row r="188" ht="12.75"/>
  </sheetData>
  <sheetProtection password="A999" sheet="1"/>
  <mergeCells count="6">
    <mergeCell ref="L19:L20"/>
    <mergeCell ref="A61:J64"/>
    <mergeCell ref="E84:G84"/>
    <mergeCell ref="A84:C84"/>
    <mergeCell ref="A87:C87"/>
    <mergeCell ref="A13:H18"/>
  </mergeCells>
  <printOptions/>
  <pageMargins left="0.25" right="0.25" top="0" bottom="0" header="0" footer="0"/>
  <pageSetup cellComments="asDisplayed" orientation="portrait" scale="90" r:id="rId3"/>
  <headerFooter>
    <oddFooter>&amp;L&amp;"Times New Roman,Bold"(Form Revised 07-2015)&amp;C&amp;"Times New Roman,Bold"Informal Tax Rate Calculator File
Data Entry Page</oddFooter>
  </headerFooter>
  <legacyDrawing r:id="rId2"/>
</worksheet>
</file>

<file path=xl/worksheets/sheet2.xml><?xml version="1.0" encoding="utf-8"?>
<worksheet xmlns="http://schemas.openxmlformats.org/spreadsheetml/2006/main" xmlns:r="http://schemas.openxmlformats.org/officeDocument/2006/relationships">
  <dimension ref="A1:P91"/>
  <sheetViews>
    <sheetView showGridLines="0" zoomScalePageLayoutView="0" workbookViewId="0" topLeftCell="A1">
      <selection activeCell="A1" sqref="A1"/>
    </sheetView>
  </sheetViews>
  <sheetFormatPr defaultColWidth="9.00390625" defaultRowHeight="15" customHeight="1"/>
  <cols>
    <col min="1" max="1" width="3.625" style="51" customWidth="1"/>
    <col min="2" max="2" width="10.625" style="51" customWidth="1"/>
    <col min="3" max="3" width="2.125" style="51" customWidth="1"/>
    <col min="4" max="4" width="10.625" style="51" customWidth="1"/>
    <col min="5" max="5" width="9.125" style="51" customWidth="1"/>
    <col min="6" max="6" width="9.625" style="51" customWidth="1"/>
    <col min="7" max="7" width="10.625" style="51" customWidth="1"/>
    <col min="8" max="8" width="9.625" style="51" customWidth="1"/>
    <col min="9" max="9" width="12.625" style="51" customWidth="1"/>
    <col min="10" max="10" width="2.625" style="51" customWidth="1"/>
    <col min="11" max="11" width="8.625" style="53" customWidth="1"/>
    <col min="12" max="12" width="1.625" style="51" customWidth="1"/>
    <col min="13" max="13" width="15.625" style="51" customWidth="1"/>
    <col min="14" max="14" width="1.37890625" style="51" customWidth="1"/>
    <col min="15" max="16384" width="9.00390625" style="51" customWidth="1"/>
  </cols>
  <sheetData>
    <row r="1" spans="1:16" ht="15">
      <c r="A1" s="171" t="s">
        <v>228</v>
      </c>
      <c r="B1" s="159"/>
      <c r="C1" s="159"/>
      <c r="D1" s="159"/>
      <c r="E1" s="159"/>
      <c r="F1" s="159"/>
      <c r="G1" s="159"/>
      <c r="H1" s="159"/>
      <c r="I1" s="159"/>
      <c r="J1" s="159"/>
      <c r="K1" s="159"/>
      <c r="L1" s="323" t="s">
        <v>169</v>
      </c>
      <c r="M1" s="316">
        <f ca="1">TODAY()</f>
        <v>42205</v>
      </c>
      <c r="N1" s="160"/>
      <c r="P1" s="159"/>
    </row>
    <row r="2" spans="1:16" ht="15" customHeight="1">
      <c r="A2" s="161" t="s">
        <v>113</v>
      </c>
      <c r="B2" s="162"/>
      <c r="C2" s="162"/>
      <c r="D2" s="162"/>
      <c r="E2" s="162"/>
      <c r="F2" s="162"/>
      <c r="G2" s="162"/>
      <c r="H2" s="162"/>
      <c r="I2" s="162"/>
      <c r="J2" s="162"/>
      <c r="K2" s="162"/>
      <c r="L2" s="162"/>
      <c r="M2" s="159"/>
      <c r="N2" s="323" t="s">
        <v>228</v>
      </c>
      <c r="P2" s="159"/>
    </row>
    <row r="3" spans="1:16" ht="15" customHeight="1" thickBot="1">
      <c r="A3" s="59" t="s">
        <v>114</v>
      </c>
      <c r="B3" s="163"/>
      <c r="C3" s="163"/>
      <c r="D3" s="163"/>
      <c r="E3" s="163"/>
      <c r="F3" s="163"/>
      <c r="G3" s="163"/>
      <c r="H3" s="163"/>
      <c r="I3" s="163"/>
      <c r="J3" s="163"/>
      <c r="K3" s="163"/>
      <c r="L3" s="163"/>
      <c r="M3" s="387">
        <f>-'Data Entry Page'!L5</f>
        <v>-2015</v>
      </c>
      <c r="N3" s="388"/>
      <c r="P3" s="159"/>
    </row>
    <row r="4" spans="1:16" ht="15" customHeight="1" hidden="1" thickBot="1">
      <c r="A4" s="320" t="s">
        <v>242</v>
      </c>
      <c r="B4" s="163"/>
      <c r="C4" s="163"/>
      <c r="D4" s="163"/>
      <c r="E4" s="163"/>
      <c r="F4" s="163"/>
      <c r="G4" s="163"/>
      <c r="H4" s="163"/>
      <c r="I4" s="163"/>
      <c r="J4" s="163"/>
      <c r="K4" s="51"/>
      <c r="L4" s="321"/>
      <c r="M4" s="321"/>
      <c r="N4" s="322"/>
      <c r="P4" s="159"/>
    </row>
    <row r="5" spans="1:13" ht="14.25" customHeight="1" thickTop="1">
      <c r="A5" s="431">
        <f>IF(+'Data Entry Page'!$E$6&lt;&gt;"",+'Data Entry Page'!$E$6,"")</f>
      </c>
      <c r="B5" s="432"/>
      <c r="C5" s="432"/>
      <c r="D5" s="432"/>
      <c r="E5" s="60"/>
      <c r="F5" s="433">
        <f>IF(+'Data Entry Page'!E4&lt;&gt;"",+'Data Entry Page'!E4,"")</f>
      </c>
      <c r="G5" s="432"/>
      <c r="H5" s="62"/>
      <c r="I5" s="431">
        <f>IF(+'Data Entry Page'!E7&lt;&gt;"",+'Data Entry Page'!E7,"")</f>
      </c>
      <c r="J5" s="432"/>
      <c r="K5" s="432"/>
      <c r="L5" s="60"/>
      <c r="M5" s="60"/>
    </row>
    <row r="6" spans="1:13" ht="13.5" customHeight="1">
      <c r="A6" s="63" t="s">
        <v>39</v>
      </c>
      <c r="B6" s="63"/>
      <c r="C6" s="63"/>
      <c r="D6" s="63"/>
      <c r="E6" s="60"/>
      <c r="F6" s="63" t="s">
        <v>40</v>
      </c>
      <c r="G6" s="63"/>
      <c r="H6" s="60"/>
      <c r="I6" s="64" t="s">
        <v>1</v>
      </c>
      <c r="J6" s="63"/>
      <c r="K6" s="63"/>
      <c r="L6" s="60"/>
      <c r="M6" s="60"/>
    </row>
    <row r="7" spans="1:16" ht="1.5" customHeight="1">
      <c r="A7" s="159"/>
      <c r="B7" s="159"/>
      <c r="C7" s="159"/>
      <c r="D7" s="159"/>
      <c r="E7" s="165"/>
      <c r="F7" s="165"/>
      <c r="G7" s="165"/>
      <c r="H7" s="165"/>
      <c r="I7" s="165"/>
      <c r="J7" s="159"/>
      <c r="K7" s="159"/>
      <c r="L7" s="159"/>
      <c r="M7" s="165"/>
      <c r="N7" s="165"/>
      <c r="O7" s="165"/>
      <c r="P7" s="159"/>
    </row>
    <row r="8" spans="1:14" ht="4.5" customHeight="1">
      <c r="A8" s="227"/>
      <c r="B8" s="166"/>
      <c r="C8" s="166"/>
      <c r="D8" s="166"/>
      <c r="E8" s="166"/>
      <c r="F8" s="166"/>
      <c r="G8" s="166"/>
      <c r="H8" s="166"/>
      <c r="I8" s="166"/>
      <c r="J8" s="166"/>
      <c r="K8" s="166"/>
      <c r="L8" s="166"/>
      <c r="M8" s="166"/>
      <c r="N8" s="166"/>
    </row>
    <row r="9" spans="1:16" ht="14.25" customHeight="1">
      <c r="A9" s="170" t="s">
        <v>112</v>
      </c>
      <c r="B9" s="164"/>
      <c r="C9" s="164"/>
      <c r="D9" s="164"/>
      <c r="E9" s="164"/>
      <c r="F9" s="164"/>
      <c r="G9" s="164"/>
      <c r="H9" s="164"/>
      <c r="I9" s="164"/>
      <c r="J9" s="164"/>
      <c r="K9" s="164"/>
      <c r="L9" s="164"/>
      <c r="M9" s="164"/>
      <c r="N9" s="164"/>
      <c r="O9" s="164"/>
      <c r="P9" s="164"/>
    </row>
    <row r="10" spans="1:16" ht="1.5" customHeight="1">
      <c r="A10" s="170"/>
      <c r="B10" s="164"/>
      <c r="C10" s="164"/>
      <c r="D10" s="164"/>
      <c r="E10" s="164"/>
      <c r="F10" s="164"/>
      <c r="G10" s="164"/>
      <c r="H10" s="164"/>
      <c r="I10" s="164"/>
      <c r="J10" s="164"/>
      <c r="L10" s="228"/>
      <c r="M10" s="281"/>
      <c r="N10" s="164"/>
      <c r="O10" s="164"/>
      <c r="P10" s="164"/>
    </row>
    <row r="11" spans="2:13" ht="57" customHeight="1">
      <c r="B11" s="435" t="s">
        <v>243</v>
      </c>
      <c r="C11" s="436"/>
      <c r="D11" s="436"/>
      <c r="E11" s="436"/>
      <c r="F11" s="436"/>
      <c r="G11" s="436"/>
      <c r="H11" s="436"/>
      <c r="I11" s="436"/>
      <c r="J11" s="437"/>
      <c r="K11" s="438"/>
      <c r="L11" s="60"/>
      <c r="M11" s="194" t="s">
        <v>189</v>
      </c>
    </row>
    <row r="12" spans="2:13" ht="1.5" customHeight="1">
      <c r="B12" s="229"/>
      <c r="C12" s="230"/>
      <c r="D12" s="230"/>
      <c r="E12" s="230"/>
      <c r="F12" s="230"/>
      <c r="G12" s="230"/>
      <c r="H12" s="230"/>
      <c r="I12" s="230"/>
      <c r="J12" s="218"/>
      <c r="L12" s="60"/>
      <c r="M12" s="231"/>
    </row>
    <row r="13" spans="1:13" ht="14.25" customHeight="1">
      <c r="A13" s="68" t="s">
        <v>2</v>
      </c>
      <c r="B13" s="426" t="s">
        <v>245</v>
      </c>
      <c r="C13" s="402"/>
      <c r="D13" s="402"/>
      <c r="E13" s="402"/>
      <c r="F13" s="402"/>
      <c r="G13" s="402"/>
      <c r="H13" s="402"/>
      <c r="I13" s="402"/>
      <c r="J13" s="309"/>
      <c r="L13" s="60"/>
      <c r="M13" s="67"/>
    </row>
    <row r="14" spans="1:13" ht="14.25" customHeight="1">
      <c r="A14" s="68"/>
      <c r="B14" s="402"/>
      <c r="C14" s="402"/>
      <c r="D14" s="402"/>
      <c r="E14" s="402"/>
      <c r="F14" s="402"/>
      <c r="G14" s="402"/>
      <c r="H14" s="402"/>
      <c r="I14" s="402"/>
      <c r="J14" s="309"/>
      <c r="L14" s="60"/>
      <c r="M14" s="60"/>
    </row>
    <row r="15" spans="1:13" ht="14.25" customHeight="1">
      <c r="A15" s="68"/>
      <c r="B15" s="402"/>
      <c r="C15" s="402"/>
      <c r="D15" s="402"/>
      <c r="E15" s="402"/>
      <c r="F15" s="402"/>
      <c r="G15" s="402"/>
      <c r="H15" s="402"/>
      <c r="I15" s="402"/>
      <c r="J15" s="309"/>
      <c r="L15" s="60"/>
      <c r="M15" s="72">
        <f>IF(+'Data Entry Page'!L22&lt;&gt;"",+'Data Entry Page'!L22,"")</f>
      </c>
    </row>
    <row r="16" spans="1:13" ht="1.5" customHeight="1">
      <c r="A16" s="68"/>
      <c r="B16" s="69"/>
      <c r="C16" s="69"/>
      <c r="D16" s="69"/>
      <c r="E16" s="69"/>
      <c r="F16" s="69"/>
      <c r="G16" s="60"/>
      <c r="H16" s="62"/>
      <c r="I16" s="60"/>
      <c r="J16" s="60"/>
      <c r="L16" s="60"/>
      <c r="M16" s="60"/>
    </row>
    <row r="17" spans="1:13" ht="14.25" customHeight="1">
      <c r="A17" s="68" t="s">
        <v>4</v>
      </c>
      <c r="B17" s="426" t="s">
        <v>157</v>
      </c>
      <c r="C17" s="426"/>
      <c r="D17" s="428"/>
      <c r="E17" s="428"/>
      <c r="F17" s="428"/>
      <c r="G17" s="428"/>
      <c r="H17" s="427"/>
      <c r="I17" s="427"/>
      <c r="J17" s="60"/>
      <c r="L17" s="60"/>
      <c r="M17" s="60"/>
    </row>
    <row r="18" spans="1:13" ht="15">
      <c r="A18" s="68"/>
      <c r="B18" s="426"/>
      <c r="C18" s="426"/>
      <c r="D18" s="428"/>
      <c r="E18" s="428"/>
      <c r="F18" s="428"/>
      <c r="G18" s="428"/>
      <c r="H18" s="427"/>
      <c r="I18" s="427"/>
      <c r="J18" s="60"/>
      <c r="L18" s="60"/>
      <c r="M18" s="72">
        <f>IF(+'Form A'!N124&lt;&gt;"",+'Form A'!N124,"")</f>
      </c>
    </row>
    <row r="19" spans="1:13" ht="1.5" customHeight="1">
      <c r="A19" s="68"/>
      <c r="B19" s="69"/>
      <c r="C19" s="69"/>
      <c r="D19" s="69"/>
      <c r="E19" s="69"/>
      <c r="F19" s="69"/>
      <c r="G19" s="60"/>
      <c r="H19" s="62"/>
      <c r="I19" s="60"/>
      <c r="J19" s="60"/>
      <c r="L19" s="60"/>
      <c r="M19" s="60"/>
    </row>
    <row r="20" spans="1:13" ht="15">
      <c r="A20" s="68" t="s">
        <v>151</v>
      </c>
      <c r="B20" s="426" t="s">
        <v>168</v>
      </c>
      <c r="C20" s="426"/>
      <c r="D20" s="427"/>
      <c r="E20" s="427"/>
      <c r="F20" s="427"/>
      <c r="G20" s="427"/>
      <c r="H20" s="427"/>
      <c r="I20" s="427"/>
      <c r="J20" s="60"/>
      <c r="L20" s="60"/>
      <c r="M20" s="60"/>
    </row>
    <row r="21" spans="1:13" ht="14.25" customHeight="1">
      <c r="A21" s="68"/>
      <c r="B21" s="426"/>
      <c r="C21" s="426"/>
      <c r="D21" s="427"/>
      <c r="E21" s="427"/>
      <c r="F21" s="427"/>
      <c r="G21" s="427"/>
      <c r="H21" s="427"/>
      <c r="I21" s="427"/>
      <c r="J21" s="60"/>
      <c r="L21" s="60"/>
      <c r="M21" s="60"/>
    </row>
    <row r="22" spans="1:13" ht="1.5" customHeight="1">
      <c r="A22" s="68"/>
      <c r="B22" s="426"/>
      <c r="C22" s="426"/>
      <c r="D22" s="427"/>
      <c r="E22" s="427"/>
      <c r="F22" s="427"/>
      <c r="G22" s="427"/>
      <c r="H22" s="427"/>
      <c r="I22" s="427"/>
      <c r="J22" s="60"/>
      <c r="L22" s="60"/>
      <c r="M22" s="60"/>
    </row>
    <row r="23" spans="1:13" ht="14.25" customHeight="1">
      <c r="A23" s="68"/>
      <c r="B23" s="426"/>
      <c r="C23" s="426"/>
      <c r="D23" s="427"/>
      <c r="E23" s="427"/>
      <c r="F23" s="427"/>
      <c r="G23" s="427"/>
      <c r="H23" s="427"/>
      <c r="I23" s="427"/>
      <c r="J23" s="60"/>
      <c r="L23" s="60"/>
      <c r="M23" s="60"/>
    </row>
    <row r="24" spans="1:13" ht="15">
      <c r="A24" s="68"/>
      <c r="B24" s="427"/>
      <c r="C24" s="427"/>
      <c r="D24" s="427"/>
      <c r="E24" s="427"/>
      <c r="F24" s="427"/>
      <c r="G24" s="427"/>
      <c r="H24" s="427"/>
      <c r="I24" s="427"/>
      <c r="J24" s="60"/>
      <c r="L24" s="60"/>
      <c r="M24" s="198">
        <f>IF(AND('Data Entry Page'!$E$52="Yes",'Data Entry Page'!$J$53&lt;1),+'Form B'!M$109,IF('Data Entry Page'!$G$28&gt;0,+'Data Entry Page'!$G$28,""))</f>
      </c>
    </row>
    <row r="25" spans="1:13" ht="15">
      <c r="A25" s="68"/>
      <c r="B25" s="74" t="s">
        <v>352</v>
      </c>
      <c r="C25" s="74"/>
      <c r="D25" s="66"/>
      <c r="E25" s="66"/>
      <c r="F25" s="66"/>
      <c r="G25" s="66"/>
      <c r="H25" s="66"/>
      <c r="I25" s="75">
        <f>IF('Data Entry Page'!E28&lt;&gt;"",'Data Entry Page'!E28,"")</f>
      </c>
      <c r="J25" s="60"/>
      <c r="L25" s="60"/>
      <c r="M25" s="60"/>
    </row>
    <row r="26" spans="1:13" ht="1.5" customHeight="1">
      <c r="A26" s="68"/>
      <c r="B26" s="69"/>
      <c r="C26" s="69"/>
      <c r="D26" s="69"/>
      <c r="E26" s="69"/>
      <c r="F26" s="69"/>
      <c r="G26" s="60"/>
      <c r="H26" s="62"/>
      <c r="I26" s="60"/>
      <c r="J26" s="60"/>
      <c r="L26" s="60"/>
      <c r="M26" s="60"/>
    </row>
    <row r="27" spans="1:13" ht="14.25" customHeight="1">
      <c r="A27" s="68" t="s">
        <v>5</v>
      </c>
      <c r="B27" s="434" t="s">
        <v>353</v>
      </c>
      <c r="C27" s="402"/>
      <c r="D27" s="402"/>
      <c r="E27" s="402"/>
      <c r="F27" s="402"/>
      <c r="G27" s="402"/>
      <c r="H27" s="402"/>
      <c r="I27" s="402"/>
      <c r="J27" s="60"/>
      <c r="L27" s="60"/>
      <c r="M27" s="60"/>
    </row>
    <row r="28" spans="1:13" ht="15">
      <c r="A28" s="68"/>
      <c r="B28" s="402"/>
      <c r="C28" s="402"/>
      <c r="D28" s="402"/>
      <c r="E28" s="402"/>
      <c r="F28" s="402"/>
      <c r="G28" s="402"/>
      <c r="H28" s="402"/>
      <c r="I28" s="402"/>
      <c r="J28" s="60"/>
      <c r="L28" s="60"/>
      <c r="M28" s="199">
        <f>IF(AND('Data Entry Page'!$E$52="Yes",'Data Entry Page'!$J$53=""),+M24,IF('Data Entry Page'!$G$28&gt;0,'Summary Page'!M24,M18))</f>
      </c>
    </row>
    <row r="29" spans="1:13" ht="1.5" customHeight="1">
      <c r="A29" s="68"/>
      <c r="B29" s="69"/>
      <c r="C29" s="69"/>
      <c r="D29" s="69"/>
      <c r="E29" s="69"/>
      <c r="F29" s="69"/>
      <c r="G29" s="60"/>
      <c r="H29" s="62"/>
      <c r="I29" s="60"/>
      <c r="J29" s="60"/>
      <c r="L29" s="60"/>
      <c r="M29" s="60"/>
    </row>
    <row r="30" spans="1:13" ht="14.25" customHeight="1">
      <c r="A30" s="68" t="s">
        <v>6</v>
      </c>
      <c r="B30" s="76" t="s">
        <v>163</v>
      </c>
      <c r="C30" s="76"/>
      <c r="D30" s="60"/>
      <c r="E30" s="60"/>
      <c r="F30" s="60"/>
      <c r="G30" s="60"/>
      <c r="H30" s="62"/>
      <c r="I30" s="60"/>
      <c r="J30" s="60"/>
      <c r="L30" s="60"/>
      <c r="M30" s="60"/>
    </row>
    <row r="31" spans="1:13" ht="15">
      <c r="A31" s="68"/>
      <c r="B31" s="213" t="s">
        <v>162</v>
      </c>
      <c r="C31" s="77"/>
      <c r="D31" s="60"/>
      <c r="E31" s="60"/>
      <c r="F31" s="60"/>
      <c r="G31" s="60"/>
      <c r="H31" s="62"/>
      <c r="I31" s="60"/>
      <c r="J31" s="60"/>
      <c r="L31" s="60"/>
      <c r="M31" s="72">
        <f>IF(OR('Data Entry Page'!E52&lt;&gt;"Yes",'Data Entry Page'!J53&gt;1),IF('Data Entry Page'!L25&lt;&gt;"",'Data Entry Page'!L25,""),'Summary Page'!M24)</f>
      </c>
    </row>
    <row r="32" spans="1:13" ht="1.5" customHeight="1">
      <c r="A32" s="68"/>
      <c r="B32" s="69"/>
      <c r="C32" s="69"/>
      <c r="D32" s="69"/>
      <c r="E32" s="69"/>
      <c r="F32" s="69"/>
      <c r="G32" s="60"/>
      <c r="H32" s="62"/>
      <c r="I32" s="60"/>
      <c r="J32" s="60"/>
      <c r="L32" s="60"/>
      <c r="M32" s="60"/>
    </row>
    <row r="33" spans="1:13" ht="15">
      <c r="A33" s="68" t="s">
        <v>7</v>
      </c>
      <c r="B33" s="76" t="s">
        <v>63</v>
      </c>
      <c r="C33" s="76"/>
      <c r="D33" s="60"/>
      <c r="E33" s="60"/>
      <c r="F33" s="60"/>
      <c r="G33" s="60"/>
      <c r="H33" s="60"/>
      <c r="I33" s="60"/>
      <c r="J33" s="60"/>
      <c r="L33" s="60"/>
      <c r="M33" s="60"/>
    </row>
    <row r="34" spans="1:13" ht="15">
      <c r="A34" s="60"/>
      <c r="B34" s="60" t="s">
        <v>8</v>
      </c>
      <c r="C34" s="60"/>
      <c r="D34" s="60"/>
      <c r="E34" s="60"/>
      <c r="F34" s="60"/>
      <c r="G34" s="60"/>
      <c r="H34" s="60"/>
      <c r="I34" s="60"/>
      <c r="J34" s="60"/>
      <c r="L34" s="60"/>
      <c r="M34" s="198">
        <f>IF('Data Entry Page'!E77&gt;0,IF(M28&lt;M31,M28,M31),"")</f>
      </c>
    </row>
    <row r="35" spans="1:13" ht="1.5" customHeight="1">
      <c r="A35" s="68"/>
      <c r="B35" s="69"/>
      <c r="C35" s="69"/>
      <c r="D35" s="69"/>
      <c r="E35" s="69"/>
      <c r="F35" s="69"/>
      <c r="G35" s="60"/>
      <c r="H35" s="62"/>
      <c r="I35" s="60"/>
      <c r="J35" s="60"/>
      <c r="K35" s="70"/>
      <c r="L35" s="60"/>
      <c r="M35" s="60"/>
    </row>
    <row r="36" spans="1:13" ht="15">
      <c r="A36" s="68" t="s">
        <v>152</v>
      </c>
      <c r="B36" s="426" t="s">
        <v>190</v>
      </c>
      <c r="C36" s="426"/>
      <c r="D36" s="428"/>
      <c r="E36" s="428"/>
      <c r="F36" s="428"/>
      <c r="G36" s="428"/>
      <c r="H36" s="427"/>
      <c r="I36" s="427"/>
      <c r="J36" s="402"/>
      <c r="K36" s="402"/>
      <c r="L36" s="60"/>
      <c r="M36" s="60"/>
    </row>
    <row r="37" spans="1:13" ht="14.25" customHeight="1">
      <c r="A37" s="68"/>
      <c r="B37" s="428"/>
      <c r="C37" s="428"/>
      <c r="D37" s="428"/>
      <c r="E37" s="428"/>
      <c r="F37" s="428"/>
      <c r="G37" s="428"/>
      <c r="H37" s="427"/>
      <c r="I37" s="427"/>
      <c r="J37" s="402"/>
      <c r="K37" s="402"/>
      <c r="L37" s="60"/>
      <c r="M37" s="60"/>
    </row>
    <row r="38" spans="1:13" ht="15">
      <c r="A38" s="68"/>
      <c r="B38" s="428"/>
      <c r="C38" s="428"/>
      <c r="D38" s="428"/>
      <c r="E38" s="428"/>
      <c r="F38" s="428"/>
      <c r="G38" s="428"/>
      <c r="H38" s="427"/>
      <c r="I38" s="427"/>
      <c r="J38" s="402"/>
      <c r="K38" s="402"/>
      <c r="L38" s="60"/>
      <c r="M38" s="217"/>
    </row>
    <row r="39" spans="1:13" ht="1.5" customHeight="1">
      <c r="A39" s="68"/>
      <c r="B39" s="69"/>
      <c r="C39" s="69"/>
      <c r="D39" s="69"/>
      <c r="E39" s="69"/>
      <c r="F39" s="69"/>
      <c r="G39" s="60"/>
      <c r="H39" s="62"/>
      <c r="I39" s="60"/>
      <c r="J39" s="60"/>
      <c r="K39" s="51"/>
      <c r="L39" s="60"/>
      <c r="M39" s="70"/>
    </row>
    <row r="40" spans="1:13" ht="14.25" customHeight="1">
      <c r="A40" s="68" t="s">
        <v>153</v>
      </c>
      <c r="B40" s="426" t="s">
        <v>354</v>
      </c>
      <c r="C40" s="402"/>
      <c r="D40" s="402"/>
      <c r="E40" s="402"/>
      <c r="F40" s="402"/>
      <c r="G40" s="402"/>
      <c r="H40" s="402"/>
      <c r="I40" s="402"/>
      <c r="J40" s="402"/>
      <c r="K40" s="402"/>
      <c r="L40" s="60"/>
      <c r="M40" s="86"/>
    </row>
    <row r="41" spans="1:13" ht="15">
      <c r="A41" s="68"/>
      <c r="B41" s="402"/>
      <c r="C41" s="402"/>
      <c r="D41" s="402"/>
      <c r="E41" s="402"/>
      <c r="F41" s="402"/>
      <c r="G41" s="402"/>
      <c r="H41" s="402"/>
      <c r="I41" s="402"/>
      <c r="J41" s="402"/>
      <c r="K41" s="402"/>
      <c r="L41" s="60"/>
      <c r="M41" s="217"/>
    </row>
    <row r="42" spans="1:13" ht="1.5" customHeight="1">
      <c r="A42" s="68"/>
      <c r="B42" s="69"/>
      <c r="C42" s="69"/>
      <c r="D42" s="69"/>
      <c r="E42" s="69"/>
      <c r="F42" s="69"/>
      <c r="G42" s="60"/>
      <c r="H42" s="62"/>
      <c r="I42" s="60"/>
      <c r="J42" s="60"/>
      <c r="K42" s="51"/>
      <c r="L42" s="60"/>
      <c r="M42" s="70"/>
    </row>
    <row r="43" spans="1:12" ht="15">
      <c r="A43" s="68" t="s">
        <v>9</v>
      </c>
      <c r="B43" s="76" t="s">
        <v>191</v>
      </c>
      <c r="C43" s="76"/>
      <c r="D43" s="60"/>
      <c r="E43" s="60"/>
      <c r="F43" s="60"/>
      <c r="G43" s="60"/>
      <c r="H43" s="60"/>
      <c r="I43" s="60"/>
      <c r="J43" s="60"/>
      <c r="K43" s="51"/>
      <c r="L43" s="60"/>
    </row>
    <row r="44" spans="1:12" ht="15.75">
      <c r="A44" s="68"/>
      <c r="B44" s="282" t="s">
        <v>244</v>
      </c>
      <c r="C44" s="283"/>
      <c r="D44" s="283"/>
      <c r="E44" s="283"/>
      <c r="F44" s="283"/>
      <c r="G44" s="283"/>
      <c r="H44" s="283"/>
      <c r="I44" s="283"/>
      <c r="J44" s="283"/>
      <c r="K44" s="283"/>
      <c r="L44" s="60"/>
    </row>
    <row r="45" spans="1:13" ht="15.75">
      <c r="A45" s="68"/>
      <c r="B45" s="429" t="s">
        <v>192</v>
      </c>
      <c r="C45" s="430"/>
      <c r="D45" s="430"/>
      <c r="E45" s="430"/>
      <c r="F45" s="430"/>
      <c r="G45" s="430"/>
      <c r="H45" s="430"/>
      <c r="I45" s="430"/>
      <c r="J45" s="283"/>
      <c r="K45" s="283"/>
      <c r="L45" s="60"/>
      <c r="M45" s="217"/>
    </row>
    <row r="46" spans="1:13" ht="1.5" customHeight="1">
      <c r="A46" s="68"/>
      <c r="C46" s="69"/>
      <c r="D46" s="69"/>
      <c r="E46" s="69"/>
      <c r="F46" s="69"/>
      <c r="G46" s="60"/>
      <c r="H46" s="62"/>
      <c r="I46" s="60"/>
      <c r="J46" s="60"/>
      <c r="K46" s="51"/>
      <c r="L46" s="60"/>
      <c r="M46" s="70"/>
    </row>
    <row r="47" spans="1:13" ht="15">
      <c r="A47" s="68" t="s">
        <v>10</v>
      </c>
      <c r="B47" s="76" t="s">
        <v>193</v>
      </c>
      <c r="C47" s="76"/>
      <c r="D47" s="60"/>
      <c r="E47" s="60"/>
      <c r="F47" s="60"/>
      <c r="G47" s="60"/>
      <c r="H47" s="60"/>
      <c r="I47" s="60"/>
      <c r="J47" s="60"/>
      <c r="K47" s="51"/>
      <c r="L47" s="60"/>
      <c r="M47" s="217"/>
    </row>
    <row r="48" spans="1:13" ht="1.5" customHeight="1">
      <c r="A48" s="68"/>
      <c r="B48" s="69"/>
      <c r="C48" s="69"/>
      <c r="D48" s="69"/>
      <c r="E48" s="69"/>
      <c r="F48" s="69"/>
      <c r="G48" s="60"/>
      <c r="H48" s="62"/>
      <c r="I48" s="60"/>
      <c r="J48" s="60"/>
      <c r="K48" s="51"/>
      <c r="L48" s="60"/>
      <c r="M48" s="70"/>
    </row>
    <row r="49" spans="1:13" ht="15.75" thickBot="1">
      <c r="A49" s="68" t="s">
        <v>11</v>
      </c>
      <c r="B49" s="76" t="s">
        <v>164</v>
      </c>
      <c r="C49" s="76"/>
      <c r="D49" s="60"/>
      <c r="E49" s="60"/>
      <c r="F49" s="60"/>
      <c r="G49" s="60"/>
      <c r="H49" s="60"/>
      <c r="I49" s="60"/>
      <c r="J49" s="60"/>
      <c r="K49" s="51"/>
      <c r="L49" s="60"/>
      <c r="M49" s="78">
        <f>IF('Data Entry Page'!$E$77&lt;&gt;"",IF('Data Entry Page'!$L$22&lt;&gt;"",IF(OR(M38&lt;&gt;"",M41&lt;&gt;"",M45&lt;&gt;"",M47&lt;&gt;"")+M34-M38-M41-M45+M47,+M34-M38-M41-M45+M47),""),"")</f>
      </c>
    </row>
    <row r="50" spans="1:13" ht="1.5" customHeight="1" thickTop="1">
      <c r="A50" s="68"/>
      <c r="B50" s="69"/>
      <c r="C50" s="69"/>
      <c r="D50" s="69"/>
      <c r="E50" s="69"/>
      <c r="F50" s="69"/>
      <c r="G50" s="60"/>
      <c r="H50" s="62"/>
      <c r="I50" s="60"/>
      <c r="J50" s="60"/>
      <c r="K50" s="51"/>
      <c r="L50" s="60"/>
      <c r="M50" s="86"/>
    </row>
    <row r="51" spans="1:13" ht="16.5" thickBot="1">
      <c r="A51" s="68" t="s">
        <v>3</v>
      </c>
      <c r="B51" s="73" t="s">
        <v>103</v>
      </c>
      <c r="C51" s="73"/>
      <c r="D51" s="79"/>
      <c r="E51" s="79"/>
      <c r="F51" s="79"/>
      <c r="G51" s="79"/>
      <c r="H51" s="80"/>
      <c r="I51" s="80"/>
      <c r="J51" s="60"/>
      <c r="K51" s="51"/>
      <c r="L51" s="60"/>
      <c r="M51" s="78">
        <f>IF('Data Entry Page'!$J$77&gt;0,IF('Data Entry Page'!$L$22&lt;&gt;'Data Entry Page'!$J$22,'Form C'!$K$60,""),"")</f>
      </c>
    </row>
    <row r="52" spans="1:13" ht="1.5" customHeight="1" thickTop="1">
      <c r="A52" s="68"/>
      <c r="B52" s="69"/>
      <c r="C52" s="69"/>
      <c r="D52" s="69"/>
      <c r="E52" s="69"/>
      <c r="F52" s="69"/>
      <c r="G52" s="60"/>
      <c r="H52" s="62"/>
      <c r="I52" s="60"/>
      <c r="J52" s="60"/>
      <c r="K52" s="51"/>
      <c r="L52" s="60"/>
      <c r="M52" s="86"/>
    </row>
    <row r="53" spans="1:13" ht="15">
      <c r="A53" s="68" t="s">
        <v>12</v>
      </c>
      <c r="B53" s="76" t="s">
        <v>104</v>
      </c>
      <c r="C53" s="76"/>
      <c r="D53" s="60"/>
      <c r="E53" s="60"/>
      <c r="F53" s="60"/>
      <c r="G53" s="60"/>
      <c r="H53" s="60"/>
      <c r="I53" s="60"/>
      <c r="J53" s="60"/>
      <c r="K53" s="51"/>
      <c r="L53" s="60"/>
      <c r="M53" s="86"/>
    </row>
    <row r="54" spans="1:13" ht="12" customHeight="1">
      <c r="A54" s="60"/>
      <c r="B54" s="442" t="s">
        <v>167</v>
      </c>
      <c r="C54" s="443"/>
      <c r="D54" s="443"/>
      <c r="E54" s="443"/>
      <c r="F54" s="443"/>
      <c r="G54" s="443"/>
      <c r="H54" s="443"/>
      <c r="I54" s="443"/>
      <c r="J54" s="402"/>
      <c r="K54" s="51"/>
      <c r="M54" s="202"/>
    </row>
    <row r="55" spans="1:13" ht="12" customHeight="1" thickBot="1">
      <c r="A55" s="60"/>
      <c r="B55" s="443"/>
      <c r="C55" s="443"/>
      <c r="D55" s="443"/>
      <c r="E55" s="443"/>
      <c r="F55" s="443"/>
      <c r="G55" s="443"/>
      <c r="H55" s="443"/>
      <c r="I55" s="443"/>
      <c r="J55" s="402"/>
      <c r="K55" s="51"/>
      <c r="L55" s="60"/>
      <c r="M55" s="78">
        <f>IF(OR('Data Entry Page'!$E$52="No",'Data Entry Page'!$J$53&gt;0),+'Form B'!M109,"")</f>
      </c>
    </row>
    <row r="56" spans="1:13" ht="1.5" customHeight="1" thickTop="1">
      <c r="A56" s="68"/>
      <c r="B56" s="69"/>
      <c r="C56" s="69"/>
      <c r="D56" s="69"/>
      <c r="E56" s="69"/>
      <c r="F56" s="69"/>
      <c r="G56" s="60"/>
      <c r="H56" s="62"/>
      <c r="I56" s="60"/>
      <c r="J56" s="60"/>
      <c r="K56" s="70"/>
      <c r="L56" s="60"/>
      <c r="M56" s="60"/>
    </row>
    <row r="57" spans="1:13" ht="15" hidden="1">
      <c r="A57" s="81" t="s">
        <v>13</v>
      </c>
      <c r="B57" s="62"/>
      <c r="C57" s="62"/>
      <c r="D57" s="62"/>
      <c r="E57" s="62"/>
      <c r="F57" s="62"/>
      <c r="G57" s="62"/>
      <c r="H57" s="60"/>
      <c r="I57" s="62"/>
      <c r="J57" s="62"/>
      <c r="K57" s="82"/>
      <c r="L57" s="62"/>
      <c r="M57" s="62"/>
    </row>
    <row r="58" spans="1:13" ht="15.75" hidden="1">
      <c r="A58" s="66" t="s">
        <v>15</v>
      </c>
      <c r="B58" s="66"/>
      <c r="C58" s="66"/>
      <c r="D58" s="424"/>
      <c r="E58" s="425"/>
      <c r="F58" s="83" t="s">
        <v>47</v>
      </c>
      <c r="G58" s="422">
        <f>IF(+'Data Entry Page'!$E$6&lt;&gt;"",+'Data Entry Page'!$E$6,"")</f>
      </c>
      <c r="H58" s="423"/>
      <c r="I58" s="423"/>
      <c r="J58" s="423"/>
      <c r="K58" s="84" t="s">
        <v>158</v>
      </c>
      <c r="L58" s="60"/>
      <c r="M58" s="60"/>
    </row>
    <row r="59" spans="1:13" ht="15.75" hidden="1">
      <c r="A59" s="445"/>
      <c r="B59" s="441"/>
      <c r="C59" s="66" t="s">
        <v>159</v>
      </c>
      <c r="G59" s="66"/>
      <c r="H59" s="60"/>
      <c r="I59" s="66"/>
      <c r="J59" s="66"/>
      <c r="K59" s="85"/>
      <c r="L59" s="66"/>
      <c r="M59" s="66"/>
    </row>
    <row r="60" spans="1:13" ht="15" hidden="1">
      <c r="A60" s="60" t="s">
        <v>160</v>
      </c>
      <c r="B60" s="60"/>
      <c r="C60" s="60"/>
      <c r="D60" s="60"/>
      <c r="E60" s="76" t="s">
        <v>226</v>
      </c>
      <c r="G60" s="60"/>
      <c r="H60" s="60"/>
      <c r="I60" s="62"/>
      <c r="J60" s="62"/>
      <c r="K60" s="82"/>
      <c r="L60" s="62"/>
      <c r="M60" s="62"/>
    </row>
    <row r="61" spans="1:13" ht="15" hidden="1">
      <c r="A61" s="76" t="s">
        <v>227</v>
      </c>
      <c r="B61" s="60"/>
      <c r="C61" s="60"/>
      <c r="D61" s="60"/>
      <c r="E61" s="151"/>
      <c r="G61" s="60"/>
      <c r="H61" s="60"/>
      <c r="I61" s="62"/>
      <c r="J61" s="62"/>
      <c r="K61" s="82"/>
      <c r="L61" s="62"/>
      <c r="M61" s="62"/>
    </row>
    <row r="62" spans="1:13" ht="3" customHeight="1" hidden="1">
      <c r="A62" s="154"/>
      <c r="B62" s="152"/>
      <c r="C62" s="152"/>
      <c r="D62" s="152"/>
      <c r="E62" s="152"/>
      <c r="F62" s="152"/>
      <c r="I62" s="155"/>
      <c r="J62" s="153"/>
      <c r="K62" s="156"/>
      <c r="L62" s="157"/>
      <c r="M62" s="157"/>
    </row>
    <row r="63" spans="1:13" ht="15.75" customHeight="1" hidden="1">
      <c r="A63" s="444"/>
      <c r="B63" s="408"/>
      <c r="C63" s="60"/>
      <c r="D63" s="444"/>
      <c r="E63" s="408"/>
      <c r="F63" s="408"/>
      <c r="H63" s="444"/>
      <c r="I63" s="408"/>
      <c r="K63" s="440"/>
      <c r="L63" s="441"/>
      <c r="M63" s="441"/>
    </row>
    <row r="64" spans="1:12" ht="15" hidden="1">
      <c r="A64" s="62" t="s">
        <v>41</v>
      </c>
      <c r="B64" s="60"/>
      <c r="C64" s="60"/>
      <c r="D64" s="60" t="s">
        <v>14</v>
      </c>
      <c r="E64" s="87"/>
      <c r="F64" s="60"/>
      <c r="H64" s="60" t="s">
        <v>48</v>
      </c>
      <c r="I64" s="60"/>
      <c r="K64" s="71" t="s">
        <v>49</v>
      </c>
      <c r="L64" s="88"/>
    </row>
    <row r="65" spans="1:13" ht="3.75" customHeight="1">
      <c r="A65" s="62"/>
      <c r="B65" s="62"/>
      <c r="C65" s="62"/>
      <c r="D65" s="62"/>
      <c r="E65" s="62"/>
      <c r="F65" s="62"/>
      <c r="G65" s="62"/>
      <c r="H65" s="60"/>
      <c r="I65" s="62"/>
      <c r="J65" s="62"/>
      <c r="K65" s="89"/>
      <c r="L65" s="88"/>
      <c r="M65" s="88"/>
    </row>
    <row r="66" spans="1:13" ht="15" customHeight="1">
      <c r="A66" s="419" t="s">
        <v>351</v>
      </c>
      <c r="B66" s="420"/>
      <c r="C66" s="420"/>
      <c r="D66" s="420"/>
      <c r="E66" s="420"/>
      <c r="F66" s="420"/>
      <c r="G66" s="420"/>
      <c r="H66" s="420"/>
      <c r="I66" s="420"/>
      <c r="J66" s="420"/>
      <c r="K66" s="420"/>
      <c r="L66" s="420"/>
      <c r="M66" s="420"/>
    </row>
    <row r="67" spans="1:13" s="52" customFormat="1" ht="15" customHeight="1" hidden="1">
      <c r="A67" s="421"/>
      <c r="B67" s="421"/>
      <c r="C67" s="421"/>
      <c r="D67" s="421"/>
      <c r="E67" s="421"/>
      <c r="F67" s="421"/>
      <c r="G67" s="421"/>
      <c r="H67" s="421"/>
      <c r="I67" s="421"/>
      <c r="J67" s="421"/>
      <c r="K67" s="421"/>
      <c r="L67" s="421"/>
      <c r="M67" s="421"/>
    </row>
    <row r="68" spans="1:13" s="52" customFormat="1" ht="15" customHeight="1" hidden="1">
      <c r="A68" s="421"/>
      <c r="B68" s="421"/>
      <c r="C68" s="421"/>
      <c r="D68" s="421"/>
      <c r="E68" s="421"/>
      <c r="F68" s="421"/>
      <c r="G68" s="421"/>
      <c r="H68" s="421"/>
      <c r="I68" s="421"/>
      <c r="J68" s="421"/>
      <c r="K68" s="421"/>
      <c r="L68" s="421"/>
      <c r="M68" s="421"/>
    </row>
    <row r="69" spans="1:13" ht="1.5" customHeight="1" hidden="1">
      <c r="A69" s="421"/>
      <c r="B69" s="421"/>
      <c r="C69" s="421"/>
      <c r="D69" s="421"/>
      <c r="E69" s="421"/>
      <c r="F69" s="421"/>
      <c r="G69" s="421"/>
      <c r="H69" s="421"/>
      <c r="I69" s="421"/>
      <c r="J69" s="421"/>
      <c r="K69" s="421"/>
      <c r="L69" s="421"/>
      <c r="M69" s="421"/>
    </row>
    <row r="70" spans="1:13" ht="15" customHeight="1" hidden="1">
      <c r="A70" s="421"/>
      <c r="B70" s="421"/>
      <c r="C70" s="421"/>
      <c r="D70" s="421"/>
      <c r="E70" s="421"/>
      <c r="F70" s="421"/>
      <c r="G70" s="421"/>
      <c r="H70" s="421"/>
      <c r="I70" s="421"/>
      <c r="J70" s="421"/>
      <c r="K70" s="421"/>
      <c r="L70" s="421"/>
      <c r="M70" s="421"/>
    </row>
    <row r="71" spans="1:13" ht="14.25" customHeight="1" hidden="1">
      <c r="A71" s="421"/>
      <c r="B71" s="421"/>
      <c r="C71" s="421"/>
      <c r="D71" s="421"/>
      <c r="E71" s="421"/>
      <c r="F71" s="421"/>
      <c r="G71" s="421"/>
      <c r="H71" s="421"/>
      <c r="I71" s="421"/>
      <c r="J71" s="421"/>
      <c r="K71" s="421"/>
      <c r="L71" s="421"/>
      <c r="M71" s="421"/>
    </row>
    <row r="72" spans="1:13" ht="1.5" customHeight="1" hidden="1">
      <c r="A72" s="421"/>
      <c r="B72" s="421"/>
      <c r="C72" s="421"/>
      <c r="D72" s="421"/>
      <c r="E72" s="421"/>
      <c r="F72" s="421"/>
      <c r="G72" s="421"/>
      <c r="H72" s="421"/>
      <c r="I72" s="421"/>
      <c r="J72" s="421"/>
      <c r="K72" s="421"/>
      <c r="L72" s="421"/>
      <c r="M72" s="421"/>
    </row>
    <row r="73" spans="1:13" ht="1.5" customHeight="1">
      <c r="A73" s="421"/>
      <c r="B73" s="421"/>
      <c r="C73" s="421"/>
      <c r="D73" s="421"/>
      <c r="E73" s="421"/>
      <c r="F73" s="421"/>
      <c r="G73" s="421"/>
      <c r="H73" s="421"/>
      <c r="I73" s="421"/>
      <c r="J73" s="421"/>
      <c r="K73" s="421"/>
      <c r="L73" s="421"/>
      <c r="M73" s="421"/>
    </row>
    <row r="74" spans="1:13" ht="15">
      <c r="A74" s="421"/>
      <c r="B74" s="421"/>
      <c r="C74" s="421"/>
      <c r="D74" s="421"/>
      <c r="E74" s="421"/>
      <c r="F74" s="421"/>
      <c r="G74" s="421"/>
      <c r="H74" s="421"/>
      <c r="I74" s="421"/>
      <c r="J74" s="421"/>
      <c r="K74" s="421"/>
      <c r="L74" s="421"/>
      <c r="M74" s="421"/>
    </row>
    <row r="75" spans="1:13" ht="15">
      <c r="A75" s="421"/>
      <c r="B75" s="421"/>
      <c r="C75" s="421"/>
      <c r="D75" s="421"/>
      <c r="E75" s="421"/>
      <c r="F75" s="421"/>
      <c r="G75" s="421"/>
      <c r="H75" s="421"/>
      <c r="I75" s="421"/>
      <c r="J75" s="421"/>
      <c r="K75" s="421"/>
      <c r="L75" s="421"/>
      <c r="M75" s="421"/>
    </row>
    <row r="76" spans="2:13" ht="4.5" customHeight="1">
      <c r="B76" s="389"/>
      <c r="C76" s="389"/>
      <c r="D76" s="389"/>
      <c r="E76" s="389"/>
      <c r="F76" s="389"/>
      <c r="G76" s="389"/>
      <c r="H76" s="389"/>
      <c r="I76" s="389"/>
      <c r="J76" s="389"/>
      <c r="K76" s="389"/>
      <c r="L76" s="389"/>
      <c r="M76" s="389"/>
    </row>
    <row r="77" spans="1:13" ht="16.5" customHeight="1">
      <c r="A77" s="439" t="s">
        <v>355</v>
      </c>
      <c r="B77" s="402"/>
      <c r="C77" s="402"/>
      <c r="D77" s="402"/>
      <c r="E77" s="402"/>
      <c r="F77" s="402"/>
      <c r="G77" s="402"/>
      <c r="H77" s="402"/>
      <c r="I77" s="402"/>
      <c r="J77" s="402"/>
      <c r="K77" s="402"/>
      <c r="L77" s="402"/>
      <c r="M77" s="402"/>
    </row>
    <row r="78" spans="1:13" ht="16.5" customHeight="1">
      <c r="A78" s="439"/>
      <c r="B78" s="402"/>
      <c r="C78" s="402"/>
      <c r="D78" s="402"/>
      <c r="E78" s="402"/>
      <c r="F78" s="402"/>
      <c r="G78" s="402"/>
      <c r="H78" s="402"/>
      <c r="I78" s="402"/>
      <c r="J78" s="402"/>
      <c r="K78" s="402"/>
      <c r="L78" s="402"/>
      <c r="M78" s="402"/>
    </row>
    <row r="79" spans="1:13" ht="16.5" customHeight="1">
      <c r="A79" s="402"/>
      <c r="B79" s="402"/>
      <c r="C79" s="402"/>
      <c r="D79" s="402"/>
      <c r="E79" s="402"/>
      <c r="F79" s="402"/>
      <c r="G79" s="402"/>
      <c r="H79" s="402"/>
      <c r="I79" s="402"/>
      <c r="J79" s="402"/>
      <c r="K79" s="402"/>
      <c r="L79" s="402"/>
      <c r="M79" s="402"/>
    </row>
    <row r="90" spans="1:13" ht="16.5" customHeight="1">
      <c r="A90" s="389"/>
      <c r="B90" s="389"/>
      <c r="C90" s="389"/>
      <c r="D90" s="389"/>
      <c r="E90" s="389"/>
      <c r="F90" s="389"/>
      <c r="G90" s="389"/>
      <c r="H90" s="389"/>
      <c r="I90" s="389"/>
      <c r="J90" s="389"/>
      <c r="K90" s="389"/>
      <c r="L90" s="389"/>
      <c r="M90" s="389"/>
    </row>
    <row r="91" spans="1:13" ht="1.5" customHeight="1">
      <c r="A91" s="389"/>
      <c r="B91" s="389"/>
      <c r="C91" s="389"/>
      <c r="D91" s="389"/>
      <c r="E91" s="389"/>
      <c r="F91" s="389"/>
      <c r="G91" s="389"/>
      <c r="H91" s="389"/>
      <c r="I91" s="389"/>
      <c r="J91" s="389"/>
      <c r="K91" s="389"/>
      <c r="L91" s="389"/>
      <c r="M91" s="389"/>
    </row>
    <row r="92" ht="10.5" customHeight="1"/>
  </sheetData>
  <sheetProtection password="A999" sheet="1"/>
  <mergeCells count="21">
    <mergeCell ref="A77:M79"/>
    <mergeCell ref="K63:M63"/>
    <mergeCell ref="B54:J55"/>
    <mergeCell ref="B36:K38"/>
    <mergeCell ref="B40:K41"/>
    <mergeCell ref="H63:I63"/>
    <mergeCell ref="A59:B59"/>
    <mergeCell ref="A63:B63"/>
    <mergeCell ref="D63:F63"/>
    <mergeCell ref="A5:D5"/>
    <mergeCell ref="F5:G5"/>
    <mergeCell ref="I5:K5"/>
    <mergeCell ref="B27:I28"/>
    <mergeCell ref="B11:K11"/>
    <mergeCell ref="B13:I15"/>
    <mergeCell ref="A66:M75"/>
    <mergeCell ref="G58:J58"/>
    <mergeCell ref="D58:E58"/>
    <mergeCell ref="B20:I24"/>
    <mergeCell ref="B17:I18"/>
    <mergeCell ref="B45:I45"/>
  </mergeCells>
  <printOptions/>
  <pageMargins left="0" right="0" top="0.25" bottom="0" header="0.2" footer="0"/>
  <pageSetup cellComments="asDisplayed" orientation="portrait" scale="90" r:id="rId3"/>
  <headerFooter>
    <oddFooter>&amp;L&amp;"Times New Roman,Bold"&amp;10(Form Revised 07-2015)&amp;C&amp;"Times New Roman,Bold"&amp;10Informal Tax Rate Calculator File
Tax Rate Summary Page</oddFooter>
  </headerFooter>
  <legacyDrawing r:id="rId2"/>
</worksheet>
</file>

<file path=xl/worksheets/sheet3.xml><?xml version="1.0" encoding="utf-8"?>
<worksheet xmlns="http://schemas.openxmlformats.org/spreadsheetml/2006/main" xmlns:r="http://schemas.openxmlformats.org/officeDocument/2006/relationships">
  <dimension ref="A1:P131"/>
  <sheetViews>
    <sheetView showGridLines="0" zoomScalePageLayoutView="0" workbookViewId="0" topLeftCell="A1">
      <selection activeCell="A1" sqref="A1"/>
    </sheetView>
  </sheetViews>
  <sheetFormatPr defaultColWidth="9.00390625" defaultRowHeight="15.75"/>
  <cols>
    <col min="1" max="1" width="2.875" style="104" customWidth="1"/>
    <col min="2" max="2" width="2.625" style="104" hidden="1" customWidth="1"/>
    <col min="3" max="3" width="5.625" style="60" customWidth="1"/>
    <col min="4" max="4" width="16.625" style="60" customWidth="1"/>
    <col min="5" max="5" width="7.625" style="60" customWidth="1"/>
    <col min="6" max="6" width="4.625" style="60" customWidth="1"/>
    <col min="7" max="7" width="4.625" style="86" customWidth="1"/>
    <col min="8" max="8" width="16.625" style="117" customWidth="1"/>
    <col min="9" max="9" width="2.625" style="60" customWidth="1"/>
    <col min="10" max="10" width="8.625" style="60" customWidth="1"/>
    <col min="11" max="11" width="2.625" style="60" customWidth="1"/>
    <col min="12" max="12" width="15.625" style="60" customWidth="1"/>
    <col min="13" max="13" width="1.625" style="60" customWidth="1"/>
    <col min="14" max="14" width="16.625" style="60" customWidth="1"/>
    <col min="15" max="16" width="1.625" style="60" customWidth="1"/>
    <col min="17" max="16384" width="9.00390625" style="60" customWidth="1"/>
  </cols>
  <sheetData>
    <row r="1" spans="1:16" ht="15">
      <c r="A1" s="330" t="s">
        <v>228</v>
      </c>
      <c r="B1" s="331"/>
      <c r="C1" s="332"/>
      <c r="D1" s="332"/>
      <c r="E1" s="332"/>
      <c r="F1" s="332"/>
      <c r="G1" s="333"/>
      <c r="H1" s="334"/>
      <c r="I1" s="332"/>
      <c r="J1" s="332"/>
      <c r="K1" s="332"/>
      <c r="L1" s="332"/>
      <c r="M1" s="335" t="s">
        <v>169</v>
      </c>
      <c r="N1" s="316">
        <f ca="1">TODAY()</f>
        <v>42205</v>
      </c>
      <c r="O1" s="329"/>
      <c r="P1" s="208"/>
    </row>
    <row r="2" spans="1:14" ht="15">
      <c r="A2" s="336" t="s">
        <v>109</v>
      </c>
      <c r="B2" s="337"/>
      <c r="C2" s="338"/>
      <c r="D2" s="338"/>
      <c r="E2" s="338"/>
      <c r="F2" s="338"/>
      <c r="G2" s="338"/>
      <c r="H2" s="338"/>
      <c r="I2" s="338"/>
      <c r="J2" s="338"/>
      <c r="K2" s="338"/>
      <c r="L2" s="338"/>
      <c r="M2" s="213"/>
      <c r="N2" s="213"/>
    </row>
    <row r="3" spans="1:14" ht="15">
      <c r="A3" s="339" t="s">
        <v>108</v>
      </c>
      <c r="B3" s="338"/>
      <c r="C3" s="338"/>
      <c r="D3" s="338"/>
      <c r="E3" s="338"/>
      <c r="F3" s="338"/>
      <c r="G3" s="338"/>
      <c r="H3" s="338"/>
      <c r="I3" s="338"/>
      <c r="J3" s="338"/>
      <c r="K3" s="338"/>
      <c r="L3" s="338"/>
      <c r="M3" s="213"/>
      <c r="N3" s="340" t="s">
        <v>228</v>
      </c>
    </row>
    <row r="4" spans="1:15" ht="15.75" thickBot="1">
      <c r="A4" s="342" t="s">
        <v>107</v>
      </c>
      <c r="B4" s="390"/>
      <c r="C4" s="390"/>
      <c r="D4" s="390"/>
      <c r="E4" s="390"/>
      <c r="F4" s="390"/>
      <c r="G4" s="390"/>
      <c r="H4" s="390"/>
      <c r="I4" s="390"/>
      <c r="J4" s="390"/>
      <c r="K4" s="390"/>
      <c r="L4" s="390"/>
      <c r="M4" s="344"/>
      <c r="N4" s="391">
        <f>-'Data Entry Page'!L5</f>
        <v>-2015</v>
      </c>
      <c r="O4" s="195"/>
    </row>
    <row r="5" spans="1:15" ht="15" customHeight="1" hidden="1" thickBot="1">
      <c r="A5" s="341" t="s">
        <v>242</v>
      </c>
      <c r="B5" s="342"/>
      <c r="C5" s="343"/>
      <c r="D5" s="343"/>
      <c r="E5" s="343"/>
      <c r="F5" s="343"/>
      <c r="G5" s="343"/>
      <c r="H5" s="343"/>
      <c r="I5" s="343"/>
      <c r="J5" s="343"/>
      <c r="K5" s="343"/>
      <c r="L5" s="344"/>
      <c r="M5" s="344"/>
      <c r="N5" s="344"/>
      <c r="O5" s="344"/>
    </row>
    <row r="6" spans="1:15" ht="18" customHeight="1" thickTop="1">
      <c r="A6" s="93">
        <f>IF(+'Data Entry Page'!E6&lt;&gt;"",+'Data Entry Page'!E6,"")</f>
      </c>
      <c r="B6" s="94"/>
      <c r="C6" s="94"/>
      <c r="D6" s="94"/>
      <c r="E6" s="94"/>
      <c r="H6" s="61">
        <f>IF(+'Data Entry Page'!E$4&lt;&gt;"",+'Data Entry Page'!E$4,"")</f>
      </c>
      <c r="N6" s="448">
        <f>IF(+'Data Entry Page'!E7&lt;&gt;"",+'Data Entry Page'!E7,"")</f>
      </c>
      <c r="O6" s="449"/>
    </row>
    <row r="7" spans="1:15" ht="15">
      <c r="A7" s="95" t="s">
        <v>39</v>
      </c>
      <c r="B7" s="95"/>
      <c r="C7" s="63"/>
      <c r="D7" s="63"/>
      <c r="E7" s="63"/>
      <c r="H7" s="63" t="s">
        <v>40</v>
      </c>
      <c r="I7" s="63"/>
      <c r="N7" s="63" t="s">
        <v>1</v>
      </c>
      <c r="O7" s="63"/>
    </row>
    <row r="8" spans="1:12" ht="15" hidden="1">
      <c r="A8" s="95"/>
      <c r="B8" s="95"/>
      <c r="C8" s="63"/>
      <c r="D8" s="63"/>
      <c r="E8" s="63"/>
      <c r="H8" s="63"/>
      <c r="I8" s="63"/>
      <c r="K8" s="63"/>
      <c r="L8" s="63"/>
    </row>
    <row r="9" spans="1:15" ht="1.5" customHeight="1">
      <c r="A9" s="232"/>
      <c r="B9" s="96"/>
      <c r="C9" s="65"/>
      <c r="D9" s="65"/>
      <c r="E9" s="65"/>
      <c r="F9" s="65"/>
      <c r="G9" s="97"/>
      <c r="H9" s="98"/>
      <c r="I9" s="65"/>
      <c r="J9" s="65"/>
      <c r="K9" s="65"/>
      <c r="L9" s="65"/>
      <c r="M9" s="65"/>
      <c r="N9" s="65"/>
      <c r="O9" s="65"/>
    </row>
    <row r="10" spans="1:12" ht="1.5" customHeight="1">
      <c r="A10" s="99"/>
      <c r="B10" s="99"/>
      <c r="C10" s="62"/>
      <c r="D10" s="62"/>
      <c r="E10" s="62"/>
      <c r="F10" s="62"/>
      <c r="G10" s="87"/>
      <c r="H10" s="100"/>
      <c r="I10" s="62"/>
      <c r="J10" s="62"/>
      <c r="K10" s="62"/>
      <c r="L10" s="62"/>
    </row>
    <row r="11" spans="1:10" ht="15">
      <c r="A11" s="353" t="s">
        <v>16</v>
      </c>
      <c r="B11" s="102" t="s">
        <v>46</v>
      </c>
      <c r="C11" s="348">
        <f>-'Data Entry Page'!L5</f>
        <v>-2015</v>
      </c>
      <c r="D11" s="73" t="s">
        <v>258</v>
      </c>
      <c r="E11" s="66"/>
      <c r="F11" s="66"/>
      <c r="H11" s="103"/>
      <c r="I11" s="66"/>
      <c r="J11" s="66"/>
    </row>
    <row r="12" spans="3:12" ht="15.75" customHeight="1" hidden="1">
      <c r="C12" s="66"/>
      <c r="D12" s="66"/>
      <c r="E12" s="66"/>
      <c r="F12" s="66"/>
      <c r="G12" s="66"/>
      <c r="H12" s="66"/>
      <c r="I12" s="66"/>
      <c r="J12" s="66"/>
      <c r="K12" s="66"/>
      <c r="L12" s="76"/>
    </row>
    <row r="13" spans="3:12" ht="15" customHeight="1" hidden="1">
      <c r="C13" s="328" t="s">
        <v>255</v>
      </c>
      <c r="D13" s="66"/>
      <c r="E13" s="66"/>
      <c r="F13" s="66"/>
      <c r="G13" s="66"/>
      <c r="H13" s="66"/>
      <c r="I13" s="66"/>
      <c r="J13" s="66"/>
      <c r="K13" s="66"/>
      <c r="L13" s="105"/>
    </row>
    <row r="14" spans="3:12" ht="1.5" customHeight="1">
      <c r="C14" s="69"/>
      <c r="D14" s="69"/>
      <c r="E14" s="69"/>
      <c r="F14" s="69"/>
      <c r="G14" s="69"/>
      <c r="H14" s="69"/>
      <c r="I14" s="69"/>
      <c r="J14" s="69"/>
      <c r="K14" s="69"/>
      <c r="L14" s="69"/>
    </row>
    <row r="15" spans="3:14" ht="15">
      <c r="C15" s="196" t="s">
        <v>50</v>
      </c>
      <c r="D15" s="106">
        <f>IF('Data Entry Page'!E32+'Data Entry Page'!G32&gt;0,IF('Data Entry Page'!E32&gt;0,'Data Entry Page'!E32,0),"")</f>
      </c>
      <c r="E15" s="86" t="s">
        <v>52</v>
      </c>
      <c r="F15" s="66"/>
      <c r="G15" s="197" t="s">
        <v>51</v>
      </c>
      <c r="H15" s="106">
        <f>IF('Data Entry Page'!E32+'Data Entry Page'!G32&gt;0,IF('Data Entry Page'!G32&gt;0,'Data Entry Page'!G32,0),"")</f>
      </c>
      <c r="I15" s="107"/>
      <c r="J15" s="108" t="s">
        <v>53</v>
      </c>
      <c r="K15" s="107"/>
      <c r="N15" s="109">
        <f>IF('Data Entry Page'!E32+'Data Entry Page'!G32&gt;0,+D15+H15,"")</f>
      </c>
    </row>
    <row r="16" spans="1:14" s="213" customFormat="1" ht="12.75">
      <c r="A16" s="349"/>
      <c r="B16" s="349"/>
      <c r="C16" s="328"/>
      <c r="D16" s="350" t="s">
        <v>54</v>
      </c>
      <c r="E16" s="328"/>
      <c r="F16" s="328"/>
      <c r="G16" s="350"/>
      <c r="H16" s="351" t="s">
        <v>55</v>
      </c>
      <c r="I16" s="352"/>
      <c r="J16" s="352"/>
      <c r="K16" s="352"/>
      <c r="N16" s="351" t="s">
        <v>56</v>
      </c>
    </row>
    <row r="17" spans="8:12" ht="1.5" customHeight="1" hidden="1">
      <c r="H17" s="107"/>
      <c r="I17" s="107"/>
      <c r="J17" s="107"/>
      <c r="K17" s="107"/>
      <c r="L17" s="107"/>
    </row>
    <row r="18" spans="1:12" ht="15">
      <c r="A18" s="353" t="s">
        <v>17</v>
      </c>
      <c r="B18" s="102" t="s">
        <v>46</v>
      </c>
      <c r="C18" s="91" t="s">
        <v>57</v>
      </c>
      <c r="H18" s="107"/>
      <c r="I18" s="107"/>
      <c r="J18" s="107"/>
      <c r="K18" s="107"/>
      <c r="L18" s="107"/>
    </row>
    <row r="19" spans="3:12" ht="15">
      <c r="C19" s="324" t="s">
        <v>246</v>
      </c>
      <c r="D19" s="66"/>
      <c r="E19" s="66"/>
      <c r="F19" s="66"/>
      <c r="G19" s="66"/>
      <c r="H19" s="107"/>
      <c r="I19" s="107"/>
      <c r="J19" s="107"/>
      <c r="K19" s="107"/>
      <c r="L19" s="107"/>
    </row>
    <row r="20" spans="3:12" ht="15" hidden="1">
      <c r="C20" s="66" t="s">
        <v>62</v>
      </c>
      <c r="D20" s="66"/>
      <c r="E20" s="66"/>
      <c r="F20" s="66"/>
      <c r="H20" s="111"/>
      <c r="I20" s="111"/>
      <c r="J20" s="111"/>
      <c r="K20" s="111"/>
      <c r="L20" s="111"/>
    </row>
    <row r="21" spans="3:12" ht="15" hidden="1">
      <c r="C21" s="69"/>
      <c r="D21" s="69"/>
      <c r="E21" s="69"/>
      <c r="F21" s="69"/>
      <c r="G21" s="69"/>
      <c r="H21" s="69"/>
      <c r="I21" s="69"/>
      <c r="J21" s="69"/>
      <c r="K21" s="69"/>
      <c r="L21" s="69"/>
    </row>
    <row r="22" spans="3:14" ht="15" customHeight="1">
      <c r="C22" s="196" t="s">
        <v>50</v>
      </c>
      <c r="D22" s="106">
        <f>IF(OR('Data Entry Page'!E34&lt;&gt;"",'Form A'!N15&lt;&gt;""),IF('Data Entry Page'!E34&gt;0,'Data Entry Page'!E34,0),"")</f>
      </c>
      <c r="E22" s="86" t="s">
        <v>52</v>
      </c>
      <c r="F22" s="66"/>
      <c r="G22" s="197" t="s">
        <v>51</v>
      </c>
      <c r="H22" s="106">
        <f>IF(OR(H15&lt;&gt;"",H44&lt;&gt;""),IF(+H15-H29-H44+H50+H55&lt;0,0,+H15-H29-H44+H50+H55),"")</f>
      </c>
      <c r="I22" s="107"/>
      <c r="J22" s="108" t="s">
        <v>53</v>
      </c>
      <c r="K22" s="107"/>
      <c r="N22" s="109">
        <f>IF(OR(D22&lt;&gt;"",H22&lt;&gt;""),+D22+H22,"")</f>
      </c>
    </row>
    <row r="23" spans="1:14" s="213" customFormat="1" ht="12.75">
      <c r="A23" s="349"/>
      <c r="B23" s="349"/>
      <c r="C23" s="328"/>
      <c r="D23" s="350" t="s">
        <v>54</v>
      </c>
      <c r="E23" s="328"/>
      <c r="F23" s="328"/>
      <c r="G23" s="350"/>
      <c r="H23" s="351" t="s">
        <v>60</v>
      </c>
      <c r="I23" s="352"/>
      <c r="J23" s="352"/>
      <c r="K23" s="352"/>
      <c r="N23" s="351" t="s">
        <v>56</v>
      </c>
    </row>
    <row r="24" spans="1:12" s="213" customFormat="1" ht="12.75">
      <c r="A24" s="349"/>
      <c r="B24" s="349"/>
      <c r="C24" s="328"/>
      <c r="D24" s="350"/>
      <c r="E24" s="328"/>
      <c r="F24" s="328"/>
      <c r="G24" s="315" t="s">
        <v>61</v>
      </c>
      <c r="H24" s="354"/>
      <c r="I24" s="354"/>
      <c r="J24" s="352"/>
      <c r="K24" s="352"/>
      <c r="L24" s="351"/>
    </row>
    <row r="25" spans="8:12" ht="1.5" customHeight="1" hidden="1">
      <c r="H25" s="107"/>
      <c r="I25" s="107"/>
      <c r="J25" s="107"/>
      <c r="K25" s="107"/>
      <c r="L25" s="107"/>
    </row>
    <row r="26" spans="1:12" ht="15">
      <c r="A26" s="353" t="s">
        <v>18</v>
      </c>
      <c r="B26" s="102" t="s">
        <v>46</v>
      </c>
      <c r="C26" s="76" t="s">
        <v>259</v>
      </c>
      <c r="H26" s="107"/>
      <c r="I26" s="107"/>
      <c r="J26" s="107"/>
      <c r="K26" s="107"/>
      <c r="L26" s="107"/>
    </row>
    <row r="27" spans="3:12" ht="15" hidden="1">
      <c r="C27" s="66"/>
      <c r="D27" s="66"/>
      <c r="E27" s="66"/>
      <c r="F27" s="66"/>
      <c r="H27" s="111"/>
      <c r="I27" s="111"/>
      <c r="J27" s="111"/>
      <c r="K27" s="107"/>
      <c r="L27" s="111"/>
    </row>
    <row r="28" spans="3:12" ht="1.5" customHeight="1">
      <c r="C28" s="69"/>
      <c r="D28" s="69"/>
      <c r="E28" s="69"/>
      <c r="F28" s="69"/>
      <c r="G28" s="69"/>
      <c r="H28" s="69"/>
      <c r="I28" s="69"/>
      <c r="J28" s="69"/>
      <c r="K28" s="69"/>
      <c r="L28" s="69"/>
    </row>
    <row r="29" spans="3:14" ht="15" customHeight="1">
      <c r="C29" s="196" t="s">
        <v>50</v>
      </c>
      <c r="D29" s="106">
        <f>IF(OR('Data Entry Page'!E36&lt;&gt;"",'Form A'!N15&lt;&gt;""),IF('Data Entry Page'!E36&gt;0,'Data Entry Page'!E36,0),"")</f>
      </c>
      <c r="E29" s="86" t="s">
        <v>52</v>
      </c>
      <c r="F29" s="66"/>
      <c r="G29" s="197" t="s">
        <v>51</v>
      </c>
      <c r="H29" s="106">
        <f>IF(OR('Data Entry Page'!G36&lt;&gt;"",'Form A'!N15&lt;&gt;""),IF('Data Entry Page'!G36&gt;0,'Data Entry Page'!G36,0),"")</f>
      </c>
      <c r="I29" s="107"/>
      <c r="J29" s="108" t="s">
        <v>53</v>
      </c>
      <c r="K29" s="107"/>
      <c r="N29" s="109">
        <f>IF(OR(D29&lt;&gt;"",H29&lt;&gt;""),+D29+H29,"")</f>
      </c>
    </row>
    <row r="30" spans="1:14" s="213" customFormat="1" ht="12.75">
      <c r="A30" s="349"/>
      <c r="B30" s="349"/>
      <c r="C30" s="328"/>
      <c r="D30" s="350" t="s">
        <v>54</v>
      </c>
      <c r="E30" s="328"/>
      <c r="F30" s="328"/>
      <c r="G30" s="350"/>
      <c r="H30" s="351" t="s">
        <v>55</v>
      </c>
      <c r="I30" s="352"/>
      <c r="J30" s="352"/>
      <c r="K30" s="352"/>
      <c r="N30" s="351" t="s">
        <v>56</v>
      </c>
    </row>
    <row r="31" spans="8:12" ht="1.5" customHeight="1" hidden="1">
      <c r="H31" s="107"/>
      <c r="I31" s="107"/>
      <c r="J31" s="107"/>
      <c r="K31" s="107"/>
      <c r="L31" s="107"/>
    </row>
    <row r="32" spans="1:14" ht="15" customHeight="1" thickBot="1">
      <c r="A32" s="353" t="s">
        <v>19</v>
      </c>
      <c r="B32" s="101"/>
      <c r="C32" s="91" t="s">
        <v>252</v>
      </c>
      <c r="H32" s="107"/>
      <c r="I32" s="107"/>
      <c r="J32" s="107"/>
      <c r="K32" s="107"/>
      <c r="L32" s="107"/>
      <c r="N32" s="113">
        <f>IF(OR(N15&lt;&gt;"",N22&lt;&gt;"",N29&lt;&gt;""),+N15-N22-N29,"")</f>
      </c>
    </row>
    <row r="33" spans="8:11" ht="15.75" hidden="1" thickTop="1">
      <c r="H33" s="111"/>
      <c r="I33" s="111"/>
      <c r="J33" s="111"/>
      <c r="K33" s="107"/>
    </row>
    <row r="34" spans="1:14" ht="1.5" customHeight="1" thickTop="1">
      <c r="A34" s="96"/>
      <c r="B34" s="96"/>
      <c r="C34" s="65"/>
      <c r="D34" s="65"/>
      <c r="E34" s="65"/>
      <c r="F34" s="65"/>
      <c r="G34" s="97"/>
      <c r="H34" s="98"/>
      <c r="I34" s="65"/>
      <c r="J34" s="65"/>
      <c r="K34" s="65"/>
      <c r="L34" s="65"/>
      <c r="M34" s="65"/>
      <c r="N34" s="65"/>
    </row>
    <row r="35" spans="1:12" ht="1.5" customHeight="1">
      <c r="A35" s="99"/>
      <c r="B35" s="99"/>
      <c r="C35" s="62"/>
      <c r="D35" s="62"/>
      <c r="E35" s="62"/>
      <c r="F35" s="62"/>
      <c r="G35" s="87"/>
      <c r="H35" s="100"/>
      <c r="I35" s="62"/>
      <c r="J35" s="62"/>
      <c r="K35" s="62"/>
      <c r="L35" s="62"/>
    </row>
    <row r="36" spans="1:12" ht="15">
      <c r="A36" s="101" t="s">
        <v>20</v>
      </c>
      <c r="B36" s="102" t="s">
        <v>46</v>
      </c>
      <c r="C36" s="348">
        <f>-'Data Entry Page'!L5+1</f>
        <v>-2014</v>
      </c>
      <c r="D36" s="76" t="s">
        <v>260</v>
      </c>
      <c r="H36" s="107"/>
      <c r="I36" s="107"/>
      <c r="J36" s="107"/>
      <c r="K36" s="107"/>
      <c r="L36" s="107"/>
    </row>
    <row r="37" spans="1:12" s="213" customFormat="1" ht="12.75">
      <c r="A37" s="355"/>
      <c r="B37" s="355"/>
      <c r="C37" s="326" t="s">
        <v>253</v>
      </c>
      <c r="D37" s="328"/>
      <c r="E37" s="328"/>
      <c r="F37" s="328"/>
      <c r="G37" s="328"/>
      <c r="H37" s="328"/>
      <c r="I37" s="328"/>
      <c r="J37" s="328"/>
      <c r="K37" s="328"/>
      <c r="L37" s="328"/>
    </row>
    <row r="38" spans="1:12" s="213" customFormat="1" ht="12.75">
      <c r="A38" s="355"/>
      <c r="B38" s="355"/>
      <c r="C38" s="328" t="s">
        <v>254</v>
      </c>
      <c r="D38" s="328"/>
      <c r="E38" s="328"/>
      <c r="F38" s="328"/>
      <c r="G38" s="328"/>
      <c r="H38" s="328"/>
      <c r="I38" s="328"/>
      <c r="J38" s="328"/>
      <c r="K38" s="328"/>
      <c r="L38" s="328"/>
    </row>
    <row r="39" spans="3:12" ht="3" customHeight="1" hidden="1">
      <c r="C39" s="69"/>
      <c r="D39" s="69"/>
      <c r="E39" s="69"/>
      <c r="F39" s="69"/>
      <c r="G39" s="69"/>
      <c r="H39" s="69"/>
      <c r="I39" s="69"/>
      <c r="J39" s="69"/>
      <c r="K39" s="69"/>
      <c r="L39" s="69"/>
    </row>
    <row r="40" spans="1:12" ht="15" hidden="1">
      <c r="A40" s="101"/>
      <c r="B40" s="101"/>
      <c r="C40" s="328"/>
      <c r="D40" s="66"/>
      <c r="E40" s="66"/>
      <c r="F40" s="66"/>
      <c r="G40" s="66"/>
      <c r="H40" s="66"/>
      <c r="I40" s="66"/>
      <c r="J40" s="66"/>
      <c r="K40" s="66"/>
      <c r="L40" s="66"/>
    </row>
    <row r="41" spans="1:12" ht="15" hidden="1">
      <c r="A41" s="101"/>
      <c r="B41" s="101"/>
      <c r="C41" s="66" t="s">
        <v>247</v>
      </c>
      <c r="D41" s="66"/>
      <c r="E41" s="66"/>
      <c r="F41" s="66"/>
      <c r="G41" s="66"/>
      <c r="H41" s="66"/>
      <c r="I41" s="66"/>
      <c r="J41" s="66"/>
      <c r="K41" s="66"/>
      <c r="L41" s="66"/>
    </row>
    <row r="42" spans="1:12" ht="15" hidden="1">
      <c r="A42" s="101"/>
      <c r="B42" s="101"/>
      <c r="C42" s="66" t="s">
        <v>247</v>
      </c>
      <c r="D42" s="66"/>
      <c r="E42" s="66"/>
      <c r="F42" s="66"/>
      <c r="G42" s="66"/>
      <c r="H42" s="66"/>
      <c r="I42" s="66"/>
      <c r="J42" s="66"/>
      <c r="K42" s="66"/>
      <c r="L42" s="66"/>
    </row>
    <row r="43" spans="3:12" ht="15" hidden="1">
      <c r="C43" s="69"/>
      <c r="D43" s="69"/>
      <c r="E43" s="69"/>
      <c r="F43" s="69"/>
      <c r="G43" s="69"/>
      <c r="H43" s="69"/>
      <c r="I43" s="69"/>
      <c r="J43" s="69"/>
      <c r="K43" s="69"/>
      <c r="L43" s="69"/>
    </row>
    <row r="44" spans="3:14" ht="15" customHeight="1">
      <c r="C44" s="196" t="s">
        <v>50</v>
      </c>
      <c r="D44" s="106">
        <f>IF(+'Data Entry Page'!E38+'Data Entry Page'!G38&gt;0,IF('Data Entry Page'!E38&gt;0,'Data Entry Page'!E38,0),"")</f>
      </c>
      <c r="E44" s="86" t="s">
        <v>52</v>
      </c>
      <c r="F44" s="66"/>
      <c r="G44" s="197" t="s">
        <v>51</v>
      </c>
      <c r="H44" s="106">
        <f>IF('Data Entry Page'!E38+'Data Entry Page'!G38&gt;0,IF('Data Entry Page'!G38&gt;0,'Data Entry Page'!G38,0),"")</f>
      </c>
      <c r="I44" s="107"/>
      <c r="J44" s="108" t="s">
        <v>53</v>
      </c>
      <c r="K44" s="107"/>
      <c r="N44" s="109">
        <f>IF(OR(D44&lt;&gt;"",H44&lt;&gt;""),+D44+H44,"")</f>
      </c>
    </row>
    <row r="45" spans="1:14" s="213" customFormat="1" ht="12.75">
      <c r="A45" s="349"/>
      <c r="B45" s="349"/>
      <c r="C45" s="328"/>
      <c r="D45" s="350" t="s">
        <v>54</v>
      </c>
      <c r="E45" s="328"/>
      <c r="F45" s="328"/>
      <c r="G45" s="350"/>
      <c r="H45" s="351" t="s">
        <v>55</v>
      </c>
      <c r="I45" s="352"/>
      <c r="J45" s="352"/>
      <c r="K45" s="352"/>
      <c r="N45" s="351" t="s">
        <v>56</v>
      </c>
    </row>
    <row r="46" spans="8:12" ht="1.5" customHeight="1" hidden="1">
      <c r="H46" s="107"/>
      <c r="I46" s="107"/>
      <c r="J46" s="107"/>
      <c r="K46" s="107"/>
      <c r="L46" s="107"/>
    </row>
    <row r="47" spans="1:12" ht="15">
      <c r="A47" s="353" t="s">
        <v>21</v>
      </c>
      <c r="B47" s="102" t="s">
        <v>46</v>
      </c>
      <c r="C47" s="91" t="s">
        <v>261</v>
      </c>
      <c r="H47" s="107"/>
      <c r="I47" s="107"/>
      <c r="J47" s="107"/>
      <c r="K47" s="107"/>
      <c r="L47" s="107"/>
    </row>
    <row r="48" spans="3:12" ht="15" hidden="1">
      <c r="C48" s="66"/>
      <c r="D48" s="66"/>
      <c r="E48" s="66"/>
      <c r="F48" s="66"/>
      <c r="H48" s="111"/>
      <c r="I48" s="111"/>
      <c r="J48" s="111"/>
      <c r="K48" s="107"/>
      <c r="L48" s="111"/>
    </row>
    <row r="49" spans="3:12" ht="15" hidden="1">
      <c r="C49" s="69"/>
      <c r="D49" s="69"/>
      <c r="E49" s="69"/>
      <c r="F49" s="69"/>
      <c r="G49" s="69"/>
      <c r="H49" s="69"/>
      <c r="I49" s="69"/>
      <c r="J49" s="69"/>
      <c r="K49" s="69"/>
      <c r="L49" s="69"/>
    </row>
    <row r="50" spans="3:14" ht="15" customHeight="1">
      <c r="C50" s="196" t="s">
        <v>50</v>
      </c>
      <c r="D50" s="106">
        <f>IF(OR('Data Entry Page'!E40&lt;&gt;"",'Form A'!N44&lt;&gt;""),IF('Data Entry Page'!E40&gt;0,'Data Entry Page'!E40,0),"")</f>
      </c>
      <c r="E50" s="86" t="s">
        <v>52</v>
      </c>
      <c r="F50" s="66"/>
      <c r="G50" s="197" t="s">
        <v>51</v>
      </c>
      <c r="H50" s="106">
        <f>IF(OR('Data Entry Page'!G40&lt;&gt;"",'Form A'!N44&lt;&gt;""),IF('Data Entry Page'!G40&gt;0,'Data Entry Page'!G40,0),"")</f>
      </c>
      <c r="I50" s="107"/>
      <c r="J50" s="108" t="s">
        <v>53</v>
      </c>
      <c r="K50" s="107"/>
      <c r="N50" s="109">
        <f>IF(OR(D50&lt;&gt;"",H50&lt;&gt;""),+D50+H50,"")</f>
      </c>
    </row>
    <row r="51" spans="1:14" s="213" customFormat="1" ht="12.75">
      <c r="A51" s="349"/>
      <c r="B51" s="349"/>
      <c r="C51" s="328"/>
      <c r="D51" s="350" t="s">
        <v>54</v>
      </c>
      <c r="E51" s="328"/>
      <c r="F51" s="328"/>
      <c r="G51" s="350"/>
      <c r="H51" s="351" t="s">
        <v>55</v>
      </c>
      <c r="I51" s="352"/>
      <c r="J51" s="352"/>
      <c r="K51" s="352"/>
      <c r="N51" s="351" t="s">
        <v>56</v>
      </c>
    </row>
    <row r="52" spans="8:12" ht="15" hidden="1">
      <c r="H52" s="107"/>
      <c r="I52" s="107"/>
      <c r="J52" s="107"/>
      <c r="K52" s="107"/>
      <c r="L52" s="107"/>
    </row>
    <row r="53" spans="1:12" ht="15" customHeight="1">
      <c r="A53" s="353" t="s">
        <v>22</v>
      </c>
      <c r="B53" s="102" t="s">
        <v>46</v>
      </c>
      <c r="C53" s="297" t="s">
        <v>97</v>
      </c>
      <c r="D53" s="66"/>
      <c r="E53" s="66"/>
      <c r="F53" s="66"/>
      <c r="G53" s="66"/>
      <c r="H53" s="66"/>
      <c r="I53" s="66"/>
      <c r="J53" s="79"/>
      <c r="K53" s="79"/>
      <c r="L53" s="79"/>
    </row>
    <row r="54" spans="1:12" ht="15">
      <c r="A54" s="101"/>
      <c r="B54" s="101"/>
      <c r="C54" s="328" t="s">
        <v>165</v>
      </c>
      <c r="D54" s="66"/>
      <c r="E54" s="66"/>
      <c r="F54" s="66"/>
      <c r="G54" s="66"/>
      <c r="H54" s="107"/>
      <c r="I54" s="107"/>
      <c r="J54" s="107"/>
      <c r="K54" s="107"/>
      <c r="L54" s="107"/>
    </row>
    <row r="55" spans="3:14" ht="15" customHeight="1">
      <c r="C55" s="196" t="s">
        <v>50</v>
      </c>
      <c r="D55" s="106">
        <f>IF(OR('Data Entry Page'!E42&lt;&gt;"",'Form A'!N44&lt;&gt;""),IF('Data Entry Page'!E42&gt;0,'Data Entry Page'!E42,0),"")</f>
      </c>
      <c r="E55" s="86" t="s">
        <v>52</v>
      </c>
      <c r="F55" s="66"/>
      <c r="G55" s="197" t="s">
        <v>51</v>
      </c>
      <c r="H55" s="106">
        <f>IF(OR('Data Entry Page'!G42&lt;&gt;"",'Form A'!N44&lt;&gt;""),IF('Data Entry Page'!G42&gt;0,'Data Entry Page'!G42,0),"")</f>
      </c>
      <c r="I55" s="107"/>
      <c r="J55" s="108" t="s">
        <v>53</v>
      </c>
      <c r="K55" s="107"/>
      <c r="N55" s="109">
        <f>IF(OR(D55&lt;&gt;"",H55&lt;&gt;""),+D55+H55,"")</f>
      </c>
    </row>
    <row r="56" spans="1:14" s="213" customFormat="1" ht="12.75">
      <c r="A56" s="349"/>
      <c r="B56" s="349"/>
      <c r="C56" s="328"/>
      <c r="D56" s="350" t="s">
        <v>54</v>
      </c>
      <c r="E56" s="328"/>
      <c r="F56" s="328"/>
      <c r="G56" s="350"/>
      <c r="H56" s="351" t="s">
        <v>55</v>
      </c>
      <c r="I56" s="352"/>
      <c r="J56" s="352"/>
      <c r="K56" s="352"/>
      <c r="N56" s="351" t="s">
        <v>56</v>
      </c>
    </row>
    <row r="57" spans="8:12" ht="15" hidden="1">
      <c r="H57" s="107"/>
      <c r="I57" s="107"/>
      <c r="J57" s="107"/>
      <c r="K57" s="107"/>
      <c r="L57" s="107"/>
    </row>
    <row r="58" spans="8:12" ht="15" hidden="1">
      <c r="H58" s="107"/>
      <c r="I58" s="107"/>
      <c r="J58" s="107"/>
      <c r="K58" s="107"/>
      <c r="L58" s="107"/>
    </row>
    <row r="59" spans="1:14" ht="15" customHeight="1" thickBot="1">
      <c r="A59" s="353" t="s">
        <v>23</v>
      </c>
      <c r="B59" s="101"/>
      <c r="C59" s="91" t="s">
        <v>262</v>
      </c>
      <c r="H59" s="111"/>
      <c r="I59" s="111"/>
      <c r="J59" s="111"/>
      <c r="K59" s="107"/>
      <c r="N59" s="113">
        <f>IF(OR(N44&lt;&gt;"",N50&lt;&gt;"",N55&lt;&gt;""),+N44-N50-N55,"")</f>
      </c>
    </row>
    <row r="60" spans="1:14" ht="1.5" customHeight="1" thickTop="1">
      <c r="A60" s="96"/>
      <c r="B60" s="96"/>
      <c r="C60" s="65"/>
      <c r="D60" s="65"/>
      <c r="E60" s="65"/>
      <c r="F60" s="65"/>
      <c r="G60" s="97"/>
      <c r="H60" s="98"/>
      <c r="I60" s="65"/>
      <c r="J60" s="65"/>
      <c r="K60" s="65"/>
      <c r="L60" s="65"/>
      <c r="M60" s="65"/>
      <c r="N60" s="65"/>
    </row>
    <row r="61" spans="1:12" ht="3" customHeight="1" hidden="1">
      <c r="A61" s="99"/>
      <c r="B61" s="99"/>
      <c r="C61" s="62"/>
      <c r="D61" s="62"/>
      <c r="E61" s="62"/>
      <c r="F61" s="62"/>
      <c r="G61" s="87"/>
      <c r="H61" s="100"/>
      <c r="I61" s="62"/>
      <c r="J61" s="62"/>
      <c r="K61" s="62"/>
      <c r="L61" s="62"/>
    </row>
    <row r="62" spans="2:12" ht="14.25" customHeight="1" hidden="1">
      <c r="B62" s="102" t="s">
        <v>46</v>
      </c>
      <c r="C62" s="76" t="s">
        <v>58</v>
      </c>
      <c r="H62" s="107"/>
      <c r="I62" s="107"/>
      <c r="J62" s="107"/>
      <c r="K62" s="107"/>
      <c r="L62" s="107"/>
    </row>
    <row r="63" spans="8:12" ht="2.25" customHeight="1" hidden="1">
      <c r="H63" s="107"/>
      <c r="I63" s="107"/>
      <c r="J63" s="107"/>
      <c r="K63" s="107"/>
      <c r="L63" s="107"/>
    </row>
    <row r="64" spans="2:12" ht="14.25" customHeight="1" hidden="1">
      <c r="B64" s="114" t="s">
        <v>105</v>
      </c>
      <c r="H64" s="107"/>
      <c r="I64" s="107"/>
      <c r="J64" s="107"/>
      <c r="K64" s="107"/>
      <c r="L64" s="107"/>
    </row>
    <row r="65" spans="8:12" ht="2.25" customHeight="1">
      <c r="H65" s="107"/>
      <c r="I65" s="107"/>
      <c r="J65" s="107"/>
      <c r="K65" s="107"/>
      <c r="L65" s="107"/>
    </row>
    <row r="66" spans="2:12" ht="14.25" customHeight="1" hidden="1">
      <c r="B66" s="104" t="s">
        <v>59</v>
      </c>
      <c r="H66" s="107"/>
      <c r="I66" s="107"/>
      <c r="J66" s="107"/>
      <c r="K66" s="107"/>
      <c r="L66" s="115">
        <f>IF(N15&lt;&gt;"",D15+H15+D22+D29+H29+D50+H50+D55+H55+'Informational Data'!M47,"")</f>
      </c>
    </row>
    <row r="67" spans="8:12" ht="15" hidden="1">
      <c r="H67" s="107"/>
      <c r="I67" s="107"/>
      <c r="J67" s="107"/>
      <c r="K67" s="107"/>
      <c r="L67" s="107"/>
    </row>
    <row r="68" spans="8:12" ht="15" hidden="1">
      <c r="H68" s="107"/>
      <c r="I68" s="107"/>
      <c r="J68" s="107"/>
      <c r="K68" s="107"/>
      <c r="L68" s="107"/>
    </row>
    <row r="69" spans="8:12" ht="15" hidden="1">
      <c r="H69" s="107"/>
      <c r="I69" s="107"/>
      <c r="J69" s="107"/>
      <c r="K69" s="107"/>
      <c r="L69" s="107"/>
    </row>
    <row r="70" spans="8:12" ht="15" hidden="1">
      <c r="H70" s="107"/>
      <c r="I70" s="107"/>
      <c r="J70" s="107"/>
      <c r="K70" s="107"/>
      <c r="L70" s="107"/>
    </row>
    <row r="71" spans="8:12" ht="15" hidden="1">
      <c r="H71" s="107"/>
      <c r="I71" s="107"/>
      <c r="J71" s="107"/>
      <c r="K71" s="107"/>
      <c r="L71" s="107"/>
    </row>
    <row r="72" spans="8:12" ht="15" hidden="1">
      <c r="H72" s="107"/>
      <c r="I72" s="107"/>
      <c r="J72" s="107"/>
      <c r="K72" s="107"/>
      <c r="L72" s="107"/>
    </row>
    <row r="73" spans="8:12" ht="15" hidden="1">
      <c r="H73" s="107"/>
      <c r="I73" s="107"/>
      <c r="J73" s="107"/>
      <c r="K73" s="107"/>
      <c r="L73" s="107"/>
    </row>
    <row r="74" spans="8:12" ht="15" hidden="1">
      <c r="H74" s="107"/>
      <c r="I74" s="107"/>
      <c r="J74" s="107"/>
      <c r="K74" s="107"/>
      <c r="L74" s="107"/>
    </row>
    <row r="75" spans="8:12" ht="1.5" customHeight="1">
      <c r="H75" s="107"/>
      <c r="I75" s="107"/>
      <c r="J75" s="107"/>
      <c r="K75" s="107"/>
      <c r="L75" s="107"/>
    </row>
    <row r="76" spans="8:14" ht="4.5" customHeight="1" hidden="1">
      <c r="H76" s="107"/>
      <c r="I76" s="107"/>
      <c r="J76" s="107"/>
      <c r="K76" s="107"/>
      <c r="M76" s="169"/>
      <c r="N76" s="92"/>
    </row>
    <row r="77" spans="1:14" s="51" customFormat="1" ht="57" customHeight="1">
      <c r="A77" s="52"/>
      <c r="C77" s="435" t="s">
        <v>248</v>
      </c>
      <c r="D77" s="437"/>
      <c r="E77" s="437"/>
      <c r="F77" s="437"/>
      <c r="G77" s="437"/>
      <c r="H77" s="437"/>
      <c r="I77" s="437"/>
      <c r="J77" s="437"/>
      <c r="K77" s="437"/>
      <c r="L77" s="438"/>
      <c r="M77" s="77"/>
      <c r="N77" s="194" t="s">
        <v>189</v>
      </c>
    </row>
    <row r="78" spans="1:14" s="51" customFormat="1" ht="1.5" customHeight="1">
      <c r="A78" s="233"/>
      <c r="B78" s="236"/>
      <c r="C78" s="236"/>
      <c r="D78" s="236"/>
      <c r="E78" s="236"/>
      <c r="F78" s="236"/>
      <c r="G78" s="236"/>
      <c r="H78" s="236"/>
      <c r="I78" s="236"/>
      <c r="J78" s="236"/>
      <c r="K78" s="235"/>
      <c r="M78" s="60"/>
      <c r="N78" s="226"/>
    </row>
    <row r="79" spans="1:12" ht="15" customHeight="1">
      <c r="A79" s="353" t="s">
        <v>24</v>
      </c>
      <c r="B79" s="101"/>
      <c r="C79" s="356" t="s">
        <v>263</v>
      </c>
      <c r="D79" s="283"/>
      <c r="E79" s="283"/>
      <c r="F79" s="283"/>
      <c r="G79" s="283"/>
      <c r="H79" s="283"/>
      <c r="I79" s="283"/>
      <c r="J79" s="283"/>
      <c r="K79" s="283"/>
      <c r="L79" s="283"/>
    </row>
    <row r="80" spans="1:12" ht="15.75" hidden="1">
      <c r="A80" s="101"/>
      <c r="B80" s="101"/>
      <c r="C80" s="283"/>
      <c r="D80" s="283"/>
      <c r="E80" s="283"/>
      <c r="F80" s="283"/>
      <c r="G80" s="283"/>
      <c r="H80" s="283"/>
      <c r="I80" s="283"/>
      <c r="J80" s="283"/>
      <c r="K80" s="283"/>
      <c r="L80" s="283"/>
    </row>
    <row r="81" spans="3:14" ht="15" customHeight="1">
      <c r="C81" s="345" t="s">
        <v>249</v>
      </c>
      <c r="D81" s="283"/>
      <c r="E81" s="283"/>
      <c r="F81" s="283"/>
      <c r="G81" s="283"/>
      <c r="H81" s="283"/>
      <c r="I81" s="283"/>
      <c r="J81" s="283"/>
      <c r="K81" s="283"/>
      <c r="L81" s="283"/>
      <c r="N81" s="116">
        <f>IF(OR($N$32&lt;&gt;"",$N$59&lt;&gt;""),IF($N$59=0,0,ROUND(+($N$32-$N$59)/$N$59,6)),"")</f>
      </c>
    </row>
    <row r="82" spans="8:11" ht="1.5" customHeight="1">
      <c r="H82" s="107"/>
      <c r="I82" s="107"/>
      <c r="J82" s="107"/>
      <c r="K82" s="107"/>
    </row>
    <row r="83" spans="1:14" ht="15">
      <c r="A83" s="353" t="s">
        <v>25</v>
      </c>
      <c r="B83" s="101"/>
      <c r="C83" s="297" t="s">
        <v>264</v>
      </c>
      <c r="D83" s="66"/>
      <c r="E83" s="66"/>
      <c r="F83" s="66"/>
      <c r="G83" s="66"/>
      <c r="J83" s="62"/>
      <c r="M83" s="68"/>
      <c r="N83" s="205">
        <f>IF('Data Entry Page'!$L$5=2015,0.008,"Use PY Revision Calculator")</f>
        <v>0.008</v>
      </c>
    </row>
    <row r="84" spans="8:11" ht="1.5" customHeight="1">
      <c r="H84" s="107"/>
      <c r="I84" s="107"/>
      <c r="J84" s="107"/>
      <c r="K84" s="107"/>
    </row>
    <row r="85" spans="1:14" ht="15">
      <c r="A85" s="353" t="s">
        <v>26</v>
      </c>
      <c r="B85" s="101"/>
      <c r="C85" s="91" t="s">
        <v>265</v>
      </c>
      <c r="N85" s="115">
        <f>IF(+$N$59&lt;&gt;"",$N$59,"")</f>
      </c>
    </row>
    <row r="86" spans="8:11" ht="2.25" customHeight="1">
      <c r="H86" s="107"/>
      <c r="I86" s="107"/>
      <c r="J86" s="107"/>
      <c r="K86" s="107"/>
    </row>
    <row r="87" spans="1:14" ht="15">
      <c r="A87" s="353" t="s">
        <v>27</v>
      </c>
      <c r="B87" s="101"/>
      <c r="C87" s="348">
        <f>-'Data Entry Page'!L5+1</f>
        <v>-2014</v>
      </c>
      <c r="D87" s="91" t="s">
        <v>266</v>
      </c>
      <c r="N87" s="118">
        <f>+'Summary Page'!$M$15</f>
      </c>
    </row>
    <row r="88" spans="8:11" ht="1.5" customHeight="1">
      <c r="H88" s="107"/>
      <c r="I88" s="107"/>
      <c r="J88" s="107"/>
      <c r="K88" s="107"/>
    </row>
    <row r="89" spans="1:10" ht="15" customHeight="1">
      <c r="A89" s="353" t="s">
        <v>28</v>
      </c>
      <c r="B89" s="101"/>
      <c r="C89" s="297" t="s">
        <v>256</v>
      </c>
      <c r="D89" s="66"/>
      <c r="E89" s="66"/>
      <c r="F89" s="66"/>
      <c r="G89" s="66"/>
      <c r="H89" s="66"/>
      <c r="I89" s="66"/>
      <c r="J89" s="80"/>
    </row>
    <row r="90" spans="3:14" ht="15" customHeight="1">
      <c r="C90" s="328" t="s">
        <v>250</v>
      </c>
      <c r="D90" s="66"/>
      <c r="E90" s="66"/>
      <c r="F90" s="66"/>
      <c r="G90" s="66"/>
      <c r="H90" s="66"/>
      <c r="I90" s="66"/>
      <c r="J90" s="80"/>
      <c r="N90" s="115">
        <f>IF(OR(N85&lt;&gt;"",N87&lt;&gt;""),ROUND(+N85*N87/100,0),"")</f>
      </c>
    </row>
    <row r="91" spans="8:11" ht="1.5" customHeight="1">
      <c r="H91" s="107"/>
      <c r="I91" s="107"/>
      <c r="J91" s="107"/>
      <c r="K91" s="107"/>
    </row>
    <row r="92" spans="1:10" ht="15" customHeight="1">
      <c r="A92" s="353" t="s">
        <v>29</v>
      </c>
      <c r="B92" s="102" t="s">
        <v>46</v>
      </c>
      <c r="C92" s="297" t="s">
        <v>267</v>
      </c>
      <c r="D92" s="66"/>
      <c r="E92" s="66"/>
      <c r="F92" s="66"/>
      <c r="G92" s="66"/>
      <c r="H92" s="66"/>
      <c r="I92" s="66"/>
      <c r="J92" s="283"/>
    </row>
    <row r="93" spans="1:10" ht="15" customHeight="1" hidden="1">
      <c r="A93" s="101"/>
      <c r="B93" s="102"/>
      <c r="D93" s="66"/>
      <c r="E93" s="66"/>
      <c r="F93" s="66"/>
      <c r="G93" s="66"/>
      <c r="H93" s="66"/>
      <c r="I93" s="66"/>
      <c r="J93" s="283"/>
    </row>
    <row r="94" spans="1:14" s="213" customFormat="1" ht="12.75">
      <c r="A94" s="355"/>
      <c r="B94" s="355"/>
      <c r="C94" s="328" t="s">
        <v>251</v>
      </c>
      <c r="D94" s="328"/>
      <c r="E94" s="328"/>
      <c r="F94" s="328"/>
      <c r="G94" s="328"/>
      <c r="H94" s="328"/>
      <c r="I94" s="328"/>
      <c r="J94" s="345"/>
      <c r="N94" s="148">
        <f>IF('Data Entry Page'!$J$44&lt;&gt;"",IF('Data Entry Page'!$J$44&gt;0,'Data Entry Page'!$J$44,0),"")</f>
      </c>
    </row>
    <row r="95" spans="8:11" ht="1.5" customHeight="1">
      <c r="H95" s="107"/>
      <c r="I95" s="107"/>
      <c r="J95" s="107"/>
      <c r="K95" s="107"/>
    </row>
    <row r="96" spans="1:14" ht="15" customHeight="1">
      <c r="A96" s="353" t="s">
        <v>30</v>
      </c>
      <c r="B96" s="101"/>
      <c r="C96" s="91" t="s">
        <v>268</v>
      </c>
      <c r="H96" s="100"/>
      <c r="I96" s="62"/>
      <c r="J96" s="62"/>
      <c r="N96" s="115">
        <f>IF(OR(N90&lt;&gt;"",N94&lt;&gt;""),+N90+N94,"")</f>
      </c>
    </row>
    <row r="97" spans="8:11" ht="1.5" customHeight="1">
      <c r="H97" s="107"/>
      <c r="I97" s="107"/>
      <c r="J97" s="107"/>
      <c r="K97" s="107"/>
    </row>
    <row r="98" spans="1:10" ht="15">
      <c r="A98" s="357" t="s">
        <v>31</v>
      </c>
      <c r="C98" s="91" t="s">
        <v>272</v>
      </c>
      <c r="H98" s="100"/>
      <c r="I98" s="62"/>
      <c r="J98" s="62"/>
    </row>
    <row r="99" spans="4:12" ht="15.75" hidden="1">
      <c r="D99" s="283"/>
      <c r="E99" s="283"/>
      <c r="F99" s="283"/>
      <c r="G99" s="283"/>
      <c r="H99" s="283"/>
      <c r="I99" s="283"/>
      <c r="J99" s="283"/>
      <c r="K99" s="283"/>
      <c r="L99" s="283"/>
    </row>
    <row r="100" spans="3:14" ht="15.75">
      <c r="C100" s="328" t="s">
        <v>273</v>
      </c>
      <c r="D100" s="283"/>
      <c r="E100" s="283"/>
      <c r="F100" s="283"/>
      <c r="G100" s="283"/>
      <c r="H100" s="283"/>
      <c r="I100" s="283"/>
      <c r="J100" s="283"/>
      <c r="K100" s="283"/>
      <c r="L100" s="283"/>
      <c r="N100" s="119">
        <f>IF(N81&lt;&gt;"",IF(N81&lt;0,0,IF(AND(N81&gt;0.05,N83&gt;0.05),0.05,IF(N81&lt;N83,N81,N83))),"")</f>
      </c>
    </row>
    <row r="101" spans="8:11" ht="1.5" customHeight="1">
      <c r="H101" s="107"/>
      <c r="I101" s="107"/>
      <c r="J101" s="107"/>
      <c r="K101" s="107"/>
    </row>
    <row r="102" spans="1:14" ht="15">
      <c r="A102" s="353" t="s">
        <v>32</v>
      </c>
      <c r="B102" s="101"/>
      <c r="C102" s="297" t="s">
        <v>269</v>
      </c>
      <c r="D102" s="66"/>
      <c r="E102" s="66"/>
      <c r="H102" s="100"/>
      <c r="I102" s="62"/>
      <c r="J102" s="62"/>
      <c r="N102" s="120">
        <f>IF(OR(N96&lt;&gt;"",N100&lt;&gt;""),ROUND(N96*N100,0),"")</f>
      </c>
    </row>
    <row r="103" spans="8:11" ht="1.5" customHeight="1">
      <c r="H103" s="107"/>
      <c r="I103" s="107"/>
      <c r="J103" s="107"/>
      <c r="K103" s="107"/>
    </row>
    <row r="104" spans="1:10" ht="15" hidden="1">
      <c r="A104" s="60"/>
      <c r="B104" s="60"/>
      <c r="H104" s="100"/>
      <c r="I104" s="62"/>
      <c r="J104" s="62"/>
    </row>
    <row r="105" spans="1:14" ht="15">
      <c r="A105" s="353" t="s">
        <v>33</v>
      </c>
      <c r="B105" s="101"/>
      <c r="C105" s="91" t="s">
        <v>270</v>
      </c>
      <c r="H105" s="100"/>
      <c r="I105" s="62"/>
      <c r="J105" s="62"/>
      <c r="N105" s="120">
        <f>IF(OR(N96&lt;&gt;"",N102&lt;&gt;""),+N96+N102,"")</f>
      </c>
    </row>
    <row r="106" spans="8:11" ht="1.5" customHeight="1">
      <c r="H106" s="107"/>
      <c r="I106" s="107"/>
      <c r="J106" s="107"/>
      <c r="K106" s="107"/>
    </row>
    <row r="107" spans="1:12" ht="15" customHeight="1">
      <c r="A107" s="353" t="s">
        <v>34</v>
      </c>
      <c r="B107" s="102" t="s">
        <v>46</v>
      </c>
      <c r="C107" s="358" t="s">
        <v>274</v>
      </c>
      <c r="D107" s="74"/>
      <c r="E107" s="74"/>
      <c r="F107" s="74"/>
      <c r="G107" s="74"/>
      <c r="H107" s="83"/>
      <c r="I107" s="83"/>
      <c r="J107" s="83"/>
      <c r="K107" s="283"/>
      <c r="L107" s="283"/>
    </row>
    <row r="108" spans="1:12" ht="12.75" customHeight="1">
      <c r="A108" s="101"/>
      <c r="B108" s="101"/>
      <c r="C108" s="360" t="s">
        <v>275</v>
      </c>
      <c r="D108" s="74"/>
      <c r="E108" s="74"/>
      <c r="F108" s="74"/>
      <c r="G108" s="74"/>
      <c r="H108" s="83"/>
      <c r="I108" s="83"/>
      <c r="J108" s="83"/>
      <c r="K108" s="283"/>
      <c r="L108" s="283"/>
    </row>
    <row r="109" spans="1:12" ht="15" hidden="1">
      <c r="A109" s="101"/>
      <c r="B109" s="101"/>
      <c r="D109" s="345"/>
      <c r="E109" s="345"/>
      <c r="F109" s="345"/>
      <c r="G109" s="345"/>
      <c r="H109" s="345"/>
      <c r="I109" s="345"/>
      <c r="J109" s="345"/>
      <c r="K109" s="345"/>
      <c r="L109" s="345"/>
    </row>
    <row r="110" spans="1:12" ht="15" customHeight="1" hidden="1">
      <c r="A110" s="101"/>
      <c r="B110" s="101"/>
      <c r="C110" s="345"/>
      <c r="D110" s="345"/>
      <c r="E110" s="345"/>
      <c r="F110" s="345"/>
      <c r="G110" s="345"/>
      <c r="H110" s="345"/>
      <c r="I110" s="345"/>
      <c r="J110" s="345"/>
      <c r="K110" s="345"/>
      <c r="L110" s="345"/>
    </row>
    <row r="111" spans="3:12" ht="15" customHeight="1" hidden="1">
      <c r="C111" s="345"/>
      <c r="D111" s="345"/>
      <c r="E111" s="345"/>
      <c r="F111" s="345"/>
      <c r="G111" s="345"/>
      <c r="H111" s="345"/>
      <c r="I111" s="345"/>
      <c r="J111" s="345"/>
      <c r="K111" s="345"/>
      <c r="L111" s="345"/>
    </row>
    <row r="112" spans="8:11" ht="3" customHeight="1" hidden="1">
      <c r="H112" s="107"/>
      <c r="I112" s="107"/>
      <c r="J112" s="107"/>
      <c r="K112" s="107"/>
    </row>
    <row r="113" spans="4:12" ht="15" customHeight="1" hidden="1">
      <c r="D113" s="328"/>
      <c r="E113" s="328"/>
      <c r="F113" s="328"/>
      <c r="G113" s="328"/>
      <c r="H113" s="328"/>
      <c r="I113" s="328"/>
      <c r="J113" s="345"/>
      <c r="K113" s="345"/>
      <c r="L113" s="345"/>
    </row>
    <row r="114" spans="3:14" ht="15" customHeight="1">
      <c r="C114" s="359" t="s">
        <v>276</v>
      </c>
      <c r="D114" s="328"/>
      <c r="E114" s="328"/>
      <c r="F114" s="328"/>
      <c r="G114" s="328"/>
      <c r="H114" s="328"/>
      <c r="I114" s="328"/>
      <c r="J114" s="345"/>
      <c r="K114" s="345"/>
      <c r="L114" s="345"/>
      <c r="N114" s="115">
        <f>IF('Data Entry Page'!$J$46&lt;&gt;"",IF('Data Entry Page'!$J$46&gt;0,'Data Entry Page'!$J$46,0),"")</f>
      </c>
    </row>
    <row r="115" spans="8:11" ht="1.5" customHeight="1">
      <c r="H115" s="107"/>
      <c r="I115" s="107"/>
      <c r="J115" s="107"/>
      <c r="K115" s="107"/>
    </row>
    <row r="116" spans="4:12" ht="15" customHeight="1" hidden="1">
      <c r="D116" s="74"/>
      <c r="E116" s="74"/>
      <c r="F116" s="74"/>
      <c r="G116" s="74"/>
      <c r="H116" s="83"/>
      <c r="I116" s="66"/>
      <c r="J116" s="283"/>
      <c r="K116" s="283"/>
      <c r="L116" s="283"/>
    </row>
    <row r="117" spans="1:14" ht="15" customHeight="1">
      <c r="A117" s="353" t="s">
        <v>35</v>
      </c>
      <c r="B117" s="101"/>
      <c r="C117" s="358" t="s">
        <v>277</v>
      </c>
      <c r="D117" s="74"/>
      <c r="E117" s="74"/>
      <c r="F117" s="74"/>
      <c r="G117" s="74"/>
      <c r="H117" s="83"/>
      <c r="I117" s="66"/>
      <c r="J117" s="283"/>
      <c r="K117" s="283"/>
      <c r="L117" s="283"/>
      <c r="N117" s="115">
        <f>IF(OR(N105&lt;&gt;"",N114&lt;&gt;""),+N105-N114,"")</f>
      </c>
    </row>
    <row r="118" spans="8:11" ht="1.5" customHeight="1">
      <c r="H118" s="107"/>
      <c r="I118" s="107"/>
      <c r="J118" s="107"/>
      <c r="K118" s="107"/>
    </row>
    <row r="119" spans="1:14" ht="15">
      <c r="A119" s="353" t="s">
        <v>36</v>
      </c>
      <c r="B119" s="101"/>
      <c r="C119" s="91" t="s">
        <v>271</v>
      </c>
      <c r="N119" s="115">
        <f>+$N$32</f>
      </c>
    </row>
    <row r="120" spans="8:11" ht="1.5" customHeight="1">
      <c r="H120" s="107"/>
      <c r="I120" s="107"/>
      <c r="J120" s="107"/>
      <c r="K120" s="107"/>
    </row>
    <row r="121" spans="1:12" ht="15" customHeight="1">
      <c r="A121" s="353" t="s">
        <v>37</v>
      </c>
      <c r="B121" s="101"/>
      <c r="C121" s="358" t="s">
        <v>278</v>
      </c>
      <c r="D121" s="346"/>
      <c r="E121" s="346"/>
      <c r="F121" s="346"/>
      <c r="G121" s="346"/>
      <c r="H121" s="347"/>
      <c r="I121" s="283"/>
      <c r="J121" s="283"/>
      <c r="K121" s="283"/>
      <c r="L121" s="283"/>
    </row>
    <row r="122" spans="1:12" ht="15.75" hidden="1">
      <c r="A122" s="101"/>
      <c r="B122" s="101"/>
      <c r="D122" s="346"/>
      <c r="E122" s="346"/>
      <c r="F122" s="346"/>
      <c r="G122" s="346"/>
      <c r="H122" s="347"/>
      <c r="I122" s="283"/>
      <c r="J122" s="283"/>
      <c r="K122" s="283"/>
      <c r="L122" s="283"/>
    </row>
    <row r="123" spans="4:6" ht="15" hidden="1">
      <c r="D123" s="122"/>
      <c r="E123" s="122"/>
      <c r="F123" s="122"/>
    </row>
    <row r="124" spans="3:14" ht="15">
      <c r="C124" s="326" t="s">
        <v>257</v>
      </c>
      <c r="D124" s="122"/>
      <c r="E124" s="122"/>
      <c r="F124" s="122"/>
      <c r="H124" s="100"/>
      <c r="I124" s="62"/>
      <c r="J124" s="100"/>
      <c r="N124" s="118">
        <f>IF(OR(N117&lt;&gt;"",N119&lt;&gt;""),IF(N119&gt;0,ROUND(N117/N119*100,4),0),"")</f>
      </c>
    </row>
    <row r="125" spans="1:14" ht="3" customHeight="1">
      <c r="A125" s="96"/>
      <c r="B125" s="96"/>
      <c r="C125" s="65"/>
      <c r="D125" s="65"/>
      <c r="E125" s="65"/>
      <c r="F125" s="65"/>
      <c r="G125" s="97"/>
      <c r="H125" s="98"/>
      <c r="I125" s="65"/>
      <c r="J125" s="65"/>
      <c r="K125" s="65"/>
      <c r="L125" s="65"/>
      <c r="M125" s="65"/>
      <c r="N125" s="65"/>
    </row>
    <row r="126" spans="1:12" ht="1.5" customHeight="1">
      <c r="A126" s="99"/>
      <c r="B126" s="99"/>
      <c r="C126" s="62"/>
      <c r="D126" s="62"/>
      <c r="E126" s="62"/>
      <c r="F126" s="62"/>
      <c r="G126" s="87"/>
      <c r="H126" s="100"/>
      <c r="I126" s="62"/>
      <c r="J126" s="62"/>
      <c r="K126" s="62"/>
      <c r="L126" s="62"/>
    </row>
    <row r="127" spans="1:15" ht="12.75" customHeight="1">
      <c r="A127" s="349" t="s">
        <v>43</v>
      </c>
      <c r="C127" s="446" t="s">
        <v>0</v>
      </c>
      <c r="D127" s="446"/>
      <c r="E127" s="446"/>
      <c r="F127" s="446"/>
      <c r="G127" s="446"/>
      <c r="H127" s="446"/>
      <c r="I127" s="446"/>
      <c r="J127" s="446"/>
      <c r="K127" s="446"/>
      <c r="L127" s="446"/>
      <c r="M127" s="447"/>
      <c r="N127" s="447"/>
      <c r="O127" s="447"/>
    </row>
    <row r="128" spans="3:15" ht="15" customHeight="1" hidden="1">
      <c r="C128" s="446"/>
      <c r="D128" s="446"/>
      <c r="E128" s="446"/>
      <c r="F128" s="446"/>
      <c r="G128" s="446"/>
      <c r="H128" s="446"/>
      <c r="I128" s="446"/>
      <c r="J128" s="446"/>
      <c r="K128" s="446"/>
      <c r="L128" s="446"/>
      <c r="M128" s="447"/>
      <c r="N128" s="447"/>
      <c r="O128" s="447"/>
    </row>
    <row r="129" spans="3:15" ht="15" customHeight="1">
      <c r="C129" s="446"/>
      <c r="D129" s="446"/>
      <c r="E129" s="446"/>
      <c r="F129" s="446"/>
      <c r="G129" s="446"/>
      <c r="H129" s="446"/>
      <c r="I129" s="446"/>
      <c r="J129" s="446"/>
      <c r="K129" s="446"/>
      <c r="L129" s="446"/>
      <c r="M129" s="447"/>
      <c r="N129" s="447"/>
      <c r="O129" s="447"/>
    </row>
    <row r="130" spans="3:15" ht="15" customHeight="1">
      <c r="C130" s="310"/>
      <c r="D130" s="310"/>
      <c r="E130" s="310"/>
      <c r="F130" s="310"/>
      <c r="G130" s="310"/>
      <c r="H130" s="310"/>
      <c r="I130" s="310"/>
      <c r="J130" s="310"/>
      <c r="K130" s="310"/>
      <c r="L130" s="310"/>
      <c r="M130" s="311"/>
      <c r="N130" s="311"/>
      <c r="O130" s="311"/>
    </row>
    <row r="131" spans="8:12" ht="13.5" customHeight="1">
      <c r="H131" s="107"/>
      <c r="I131" s="107"/>
      <c r="J131" s="107"/>
      <c r="K131" s="107"/>
      <c r="L131" s="107"/>
    </row>
  </sheetData>
  <sheetProtection password="A999" sheet="1"/>
  <mergeCells count="3">
    <mergeCell ref="C77:L77"/>
    <mergeCell ref="C127:O129"/>
    <mergeCell ref="N6:O6"/>
  </mergeCells>
  <printOptions/>
  <pageMargins left="0" right="0" top="0.3" bottom="0" header="0.2" footer="0"/>
  <pageSetup cellComments="atEnd" firstPageNumber="1" useFirstPageNumber="1" orientation="portrait" scale="85" r:id="rId1"/>
  <headerFooter>
    <oddHeader>&amp;R&amp;"Times New Roman,Bold"&amp;10
&amp;D</oddHeader>
    <oddFooter>&amp;L&amp;"Times New Roman,Bold"&amp;10(Form Revised 07-2015)&amp;C&amp;"Times New Roman,Bold"&amp;10Informal Tax Rate Calculator File
Form A</oddFooter>
  </headerFooter>
</worksheet>
</file>

<file path=xl/worksheets/sheet4.xml><?xml version="1.0" encoding="utf-8"?>
<worksheet xmlns="http://schemas.openxmlformats.org/spreadsheetml/2006/main" xmlns:r="http://schemas.openxmlformats.org/officeDocument/2006/relationships">
  <dimension ref="A1:M113"/>
  <sheetViews>
    <sheetView showGridLines="0" zoomScalePageLayoutView="0" workbookViewId="0" topLeftCell="A1">
      <selection activeCell="A1" sqref="A1"/>
    </sheetView>
  </sheetViews>
  <sheetFormatPr defaultColWidth="9.00390625" defaultRowHeight="15.75"/>
  <cols>
    <col min="1" max="1" width="3.125" style="104" customWidth="1"/>
    <col min="2" max="2" width="11.125" style="60" customWidth="1"/>
    <col min="3" max="5" width="9.625" style="60" customWidth="1"/>
    <col min="6" max="6" width="1.625" style="60" customWidth="1"/>
    <col min="7" max="7" width="10.625" style="60" customWidth="1"/>
    <col min="8" max="8" width="1.625" style="60" customWidth="1"/>
    <col min="9" max="9" width="14.625" style="60" customWidth="1"/>
    <col min="10" max="10" width="1.625" style="60" customWidth="1"/>
    <col min="11" max="11" width="14.625" style="60" customWidth="1"/>
    <col min="12" max="12" width="2.125" style="60" customWidth="1"/>
    <col min="13" max="13" width="16.625" style="60" customWidth="1"/>
    <col min="14" max="14" width="1.625" style="60" customWidth="1"/>
    <col min="15" max="16384" width="9.00390625" style="60" customWidth="1"/>
  </cols>
  <sheetData>
    <row r="1" spans="1:13" ht="15" customHeight="1">
      <c r="A1" s="171" t="s">
        <v>228</v>
      </c>
      <c r="B1" s="91"/>
      <c r="C1" s="76"/>
      <c r="D1" s="76"/>
      <c r="E1" s="76"/>
      <c r="F1" s="76"/>
      <c r="G1" s="76"/>
      <c r="H1" s="76"/>
      <c r="I1" s="76"/>
      <c r="J1" s="76"/>
      <c r="K1" s="67"/>
      <c r="L1" s="335" t="s">
        <v>169</v>
      </c>
      <c r="M1" s="316">
        <f ca="1">TODAY()</f>
        <v>42205</v>
      </c>
    </row>
    <row r="2" spans="1:13" ht="15" customHeight="1">
      <c r="A2" s="214" t="s">
        <v>42</v>
      </c>
      <c r="B2" s="140"/>
      <c r="C2" s="112"/>
      <c r="D2" s="112"/>
      <c r="E2" s="112"/>
      <c r="F2" s="112"/>
      <c r="G2" s="112"/>
      <c r="H2" s="112"/>
      <c r="I2" s="112"/>
      <c r="J2" s="112"/>
      <c r="M2" s="323" t="s">
        <v>228</v>
      </c>
    </row>
    <row r="3" spans="1:13" ht="15" customHeight="1" thickBot="1">
      <c r="A3" s="123" t="s">
        <v>313</v>
      </c>
      <c r="B3" s="392"/>
      <c r="C3" s="393"/>
      <c r="D3" s="393"/>
      <c r="E3" s="393"/>
      <c r="F3" s="393"/>
      <c r="G3" s="393"/>
      <c r="H3" s="393"/>
      <c r="I3" s="393"/>
      <c r="J3" s="393"/>
      <c r="K3" s="454">
        <f>-'Data Entry Page'!L5</f>
        <v>-2015</v>
      </c>
      <c r="L3" s="455"/>
      <c r="M3" s="455"/>
    </row>
    <row r="4" spans="1:13" ht="15" customHeight="1" hidden="1" thickBot="1">
      <c r="A4" s="123" t="s">
        <v>279</v>
      </c>
      <c r="B4" s="59"/>
      <c r="C4" s="141"/>
      <c r="D4" s="141"/>
      <c r="E4" s="141"/>
      <c r="F4" s="141"/>
      <c r="G4" s="141"/>
      <c r="H4" s="141"/>
      <c r="I4" s="141"/>
      <c r="J4" s="452"/>
      <c r="K4" s="453"/>
      <c r="L4" s="453"/>
      <c r="M4" s="195"/>
    </row>
    <row r="5" spans="1:12" ht="21" customHeight="1" thickTop="1">
      <c r="A5" s="93">
        <f>IF('Data Entry Page'!E6&lt;&gt;"",+'Data Entry Page'!E6,"")</f>
      </c>
      <c r="B5" s="124"/>
      <c r="C5" s="124"/>
      <c r="E5" s="125">
        <f>IF('Data Entry Page'!E4&lt;&gt;"",+'Data Entry Page'!E4,"")</f>
      </c>
      <c r="F5" s="124"/>
      <c r="G5" s="94"/>
      <c r="J5" s="450">
        <f>IF(+'Data Entry Page'!E6&lt;&gt;"",+'Data Entry Page'!E6,"")</f>
      </c>
      <c r="K5" s="451"/>
      <c r="L5" s="124"/>
    </row>
    <row r="6" spans="1:12" ht="13.5" customHeight="1">
      <c r="A6" s="95" t="s">
        <v>39</v>
      </c>
      <c r="B6" s="63"/>
      <c r="C6" s="63"/>
      <c r="E6" s="63" t="s">
        <v>40</v>
      </c>
      <c r="F6" s="63"/>
      <c r="G6" s="63"/>
      <c r="J6" s="63" t="s">
        <v>1</v>
      </c>
      <c r="K6" s="63"/>
      <c r="L6" s="63"/>
    </row>
    <row r="7" spans="2:6" ht="1.5" customHeight="1">
      <c r="B7" s="104"/>
      <c r="C7" s="104"/>
      <c r="D7" s="104"/>
      <c r="E7" s="104"/>
      <c r="F7" s="104"/>
    </row>
    <row r="8" spans="1:12" s="62" customFormat="1" ht="15" customHeight="1" hidden="1">
      <c r="A8" s="232"/>
      <c r="B8" s="65"/>
      <c r="C8" s="65"/>
      <c r="D8" s="65"/>
      <c r="E8" s="65"/>
      <c r="F8" s="65"/>
      <c r="G8" s="65"/>
      <c r="H8" s="65"/>
      <c r="I8" s="65"/>
      <c r="J8" s="65"/>
      <c r="K8" s="65"/>
      <c r="L8" s="65"/>
    </row>
    <row r="9" spans="1:13" ht="1.5" customHeight="1">
      <c r="A9" s="158"/>
      <c r="B9" s="158"/>
      <c r="C9" s="158"/>
      <c r="D9" s="158"/>
      <c r="E9" s="158"/>
      <c r="F9" s="158"/>
      <c r="G9" s="158"/>
      <c r="H9" s="158"/>
      <c r="I9" s="158"/>
      <c r="J9" s="158"/>
      <c r="K9" s="158"/>
      <c r="L9" s="158"/>
      <c r="M9" s="158"/>
    </row>
    <row r="10" spans="1:13" ht="14.25" customHeight="1">
      <c r="A10" s="456" t="s">
        <v>280</v>
      </c>
      <c r="B10" s="456"/>
      <c r="C10" s="456"/>
      <c r="D10" s="456"/>
      <c r="E10" s="456"/>
      <c r="F10" s="456"/>
      <c r="G10" s="456"/>
      <c r="H10" s="456"/>
      <c r="I10" s="456"/>
      <c r="J10" s="456"/>
      <c r="K10" s="456"/>
      <c r="L10" s="456"/>
      <c r="M10" s="443"/>
    </row>
    <row r="11" spans="1:13" ht="14.25" customHeight="1">
      <c r="A11" s="456"/>
      <c r="B11" s="456"/>
      <c r="C11" s="456"/>
      <c r="D11" s="456"/>
      <c r="E11" s="456"/>
      <c r="F11" s="456"/>
      <c r="G11" s="456"/>
      <c r="H11" s="456"/>
      <c r="I11" s="456"/>
      <c r="J11" s="456"/>
      <c r="K11" s="456"/>
      <c r="L11" s="456"/>
      <c r="M11" s="443"/>
    </row>
    <row r="12" ht="1.5" customHeight="1"/>
    <row r="13" spans="1:11" s="77" customFormat="1" ht="15">
      <c r="A13" s="353" t="s">
        <v>16</v>
      </c>
      <c r="B13" s="91" t="s">
        <v>281</v>
      </c>
      <c r="K13" s="142">
        <f>IF(OR(+'Data Entry Page'!E49&lt;&gt;"",'Data Entry Page'!E52&lt;&gt;""),'Data Entry Page'!E49,"")</f>
      </c>
    </row>
    <row r="14" s="77" customFormat="1" ht="1.5" customHeight="1">
      <c r="A14" s="357"/>
    </row>
    <row r="15" spans="1:2" s="77" customFormat="1" ht="13.5">
      <c r="A15" s="353" t="s">
        <v>17</v>
      </c>
      <c r="B15" s="91" t="s">
        <v>282</v>
      </c>
    </row>
    <row r="16" spans="1:10" s="77" customFormat="1" ht="13.5">
      <c r="A16" s="353"/>
      <c r="B16" s="197" t="s">
        <v>283</v>
      </c>
      <c r="C16" s="197"/>
      <c r="D16" s="197"/>
      <c r="E16" s="197"/>
      <c r="F16" s="197"/>
      <c r="G16" s="197"/>
      <c r="H16" s="197"/>
      <c r="I16" s="197"/>
      <c r="J16" s="197"/>
    </row>
    <row r="17" spans="1:10" s="77" customFormat="1" ht="12" customHeight="1">
      <c r="A17" s="353"/>
      <c r="B17" s="197"/>
      <c r="C17" s="197"/>
      <c r="D17" s="197"/>
      <c r="E17" s="197"/>
      <c r="F17" s="197"/>
      <c r="G17" s="197"/>
      <c r="H17" s="197"/>
      <c r="I17" s="197"/>
      <c r="J17" s="197"/>
    </row>
    <row r="18" spans="1:10" s="77" customFormat="1" ht="12" customHeight="1">
      <c r="A18" s="353"/>
      <c r="B18" s="197"/>
      <c r="C18" s="197"/>
      <c r="D18" s="197"/>
      <c r="E18" s="197"/>
      <c r="F18" s="197"/>
      <c r="G18" s="197"/>
      <c r="H18" s="197"/>
      <c r="I18" s="197"/>
      <c r="J18" s="197"/>
    </row>
    <row r="19" spans="1:10" s="77" customFormat="1" ht="12" customHeight="1">
      <c r="A19" s="353"/>
      <c r="B19" s="197"/>
      <c r="C19" s="197"/>
      <c r="D19" s="197"/>
      <c r="E19" s="197"/>
      <c r="F19" s="197"/>
      <c r="G19" s="197"/>
      <c r="H19" s="197"/>
      <c r="I19" s="197"/>
      <c r="J19" s="197"/>
    </row>
    <row r="20" spans="1:10" ht="12" customHeight="1">
      <c r="A20" s="101"/>
      <c r="B20" s="66"/>
      <c r="C20" s="66"/>
      <c r="D20" s="66"/>
      <c r="E20" s="66"/>
      <c r="F20" s="66"/>
      <c r="G20" s="66"/>
      <c r="H20" s="66"/>
      <c r="I20" s="66"/>
      <c r="J20" s="66"/>
    </row>
    <row r="21" spans="1:10" ht="15" hidden="1">
      <c r="A21" s="101"/>
      <c r="B21" s="66"/>
      <c r="C21" s="66"/>
      <c r="D21" s="66"/>
      <c r="E21" s="66"/>
      <c r="F21" s="66"/>
      <c r="G21" s="66"/>
      <c r="H21" s="66"/>
      <c r="I21" s="66"/>
      <c r="J21" s="66"/>
    </row>
    <row r="22" spans="1:10" ht="15" hidden="1">
      <c r="A22" s="101"/>
      <c r="B22" s="66"/>
      <c r="C22" s="66"/>
      <c r="D22" s="66"/>
      <c r="E22" s="66"/>
      <c r="F22" s="66"/>
      <c r="G22" s="66"/>
      <c r="H22" s="66"/>
      <c r="I22" s="66"/>
      <c r="J22" s="66"/>
    </row>
    <row r="23" spans="1:10" ht="15" hidden="1">
      <c r="A23" s="101"/>
      <c r="B23" s="66"/>
      <c r="C23" s="66"/>
      <c r="D23" s="66"/>
      <c r="E23" s="66"/>
      <c r="F23" s="66"/>
      <c r="G23" s="66"/>
      <c r="H23" s="66"/>
      <c r="I23" s="66"/>
      <c r="J23" s="66"/>
    </row>
    <row r="24" spans="1:10" ht="15" hidden="1">
      <c r="A24" s="101"/>
      <c r="B24" s="66"/>
      <c r="C24" s="66"/>
      <c r="D24" s="66"/>
      <c r="E24" s="66"/>
      <c r="F24" s="66"/>
      <c r="G24" s="66"/>
      <c r="H24" s="66"/>
      <c r="I24" s="66"/>
      <c r="J24" s="66"/>
    </row>
    <row r="25" spans="1:10" ht="15" hidden="1">
      <c r="A25" s="101"/>
      <c r="B25" s="66"/>
      <c r="C25" s="66"/>
      <c r="D25" s="66"/>
      <c r="E25" s="66"/>
      <c r="F25" s="66"/>
      <c r="G25" s="66"/>
      <c r="H25" s="66"/>
      <c r="I25" s="66"/>
      <c r="J25" s="66"/>
    </row>
    <row r="26" spans="1:10" ht="15" hidden="1">
      <c r="A26" s="101"/>
      <c r="B26" s="66"/>
      <c r="C26" s="66"/>
      <c r="D26" s="66"/>
      <c r="E26" s="66"/>
      <c r="F26" s="66"/>
      <c r="G26" s="66"/>
      <c r="H26" s="66"/>
      <c r="I26" s="66"/>
      <c r="J26" s="66"/>
    </row>
    <row r="27" spans="1:10" ht="15" hidden="1">
      <c r="A27" s="101"/>
      <c r="B27" s="66"/>
      <c r="C27" s="66"/>
      <c r="D27" s="66"/>
      <c r="E27" s="66"/>
      <c r="F27" s="66"/>
      <c r="G27" s="66"/>
      <c r="H27" s="66"/>
      <c r="I27" s="66"/>
      <c r="J27" s="66"/>
    </row>
    <row r="28" spans="1:10" ht="15" hidden="1">
      <c r="A28" s="101"/>
      <c r="B28" s="66"/>
      <c r="C28" s="66"/>
      <c r="D28" s="66"/>
      <c r="E28" s="66"/>
      <c r="F28" s="66"/>
      <c r="G28" s="66"/>
      <c r="H28" s="66"/>
      <c r="I28" s="66"/>
      <c r="J28" s="66"/>
    </row>
    <row r="29" spans="1:10" ht="15" hidden="1">
      <c r="A29" s="101"/>
      <c r="B29" s="66"/>
      <c r="C29" s="66"/>
      <c r="D29" s="66"/>
      <c r="E29" s="66"/>
      <c r="F29" s="66"/>
      <c r="G29" s="66"/>
      <c r="H29" s="66"/>
      <c r="I29" s="66"/>
      <c r="J29" s="66"/>
    </row>
    <row r="30" ht="1.5" customHeight="1">
      <c r="A30" s="101"/>
    </row>
    <row r="31" spans="1:11" s="77" customFormat="1" ht="15">
      <c r="A31" s="353" t="s">
        <v>18</v>
      </c>
      <c r="B31" s="91" t="s">
        <v>284</v>
      </c>
      <c r="I31" s="143">
        <f>IF(OR('Data Entry Page'!J49&lt;&gt;"",'Data Entry Page'!E52&lt;&gt;""),IF('Data Entry Page'!J49&gt;0,'Data Entry Page'!J49,0),"")</f>
      </c>
      <c r="J31" s="364"/>
      <c r="K31" s="143">
        <f>IF(OR('Data Entry Page'!J50&lt;&gt;"",'Data Entry Page'!E52&lt;&gt;""),IF('Data Entry Page'!J50&gt;0,'Data Entry Page'!J50,0),"")</f>
      </c>
    </row>
    <row r="32" spans="1:11" s="213" customFormat="1" ht="12.75">
      <c r="A32" s="349"/>
      <c r="I32" s="350" t="s">
        <v>64</v>
      </c>
      <c r="J32" s="350"/>
      <c r="K32" s="350" t="s">
        <v>65</v>
      </c>
    </row>
    <row r="33" spans="1:2" s="77" customFormat="1" ht="13.5">
      <c r="A33" s="353" t="s">
        <v>19</v>
      </c>
      <c r="B33" s="91" t="s">
        <v>288</v>
      </c>
    </row>
    <row r="34" spans="1:11" s="77" customFormat="1" ht="15">
      <c r="A34" s="357"/>
      <c r="B34" s="77" t="s">
        <v>289</v>
      </c>
      <c r="K34" s="144">
        <f>IF(OR('Data Entry Page'!J53&lt;&gt;"",'Data Entry Page'!E52&lt;&gt;""),IF(+'Data Entry Page'!J53&lt;&gt;"",+'Data Entry Page'!J53,0),"")</f>
      </c>
    </row>
    <row r="35" s="77" customFormat="1" ht="1.5" customHeight="1">
      <c r="A35" s="353"/>
    </row>
    <row r="36" spans="1:2" s="77" customFormat="1" ht="13.5">
      <c r="A36" s="353" t="s">
        <v>20</v>
      </c>
      <c r="B36" s="91" t="s">
        <v>285</v>
      </c>
    </row>
    <row r="37" spans="1:10" s="77" customFormat="1" ht="13.5" customHeight="1">
      <c r="A37" s="357"/>
      <c r="B37" s="365" t="s">
        <v>287</v>
      </c>
      <c r="C37" s="327"/>
      <c r="D37" s="327"/>
      <c r="E37" s="327"/>
      <c r="F37" s="327"/>
      <c r="G37" s="327"/>
      <c r="H37" s="197"/>
      <c r="I37" s="197"/>
      <c r="J37" s="197"/>
    </row>
    <row r="38" spans="1:11" s="77" customFormat="1" ht="15">
      <c r="A38" s="357"/>
      <c r="B38" s="327" t="s">
        <v>290</v>
      </c>
      <c r="C38" s="327"/>
      <c r="D38" s="327"/>
      <c r="E38" s="327"/>
      <c r="F38" s="327"/>
      <c r="G38" s="327"/>
      <c r="H38" s="197"/>
      <c r="I38" s="145">
        <f>IF(+'Data Entry Page'!J56&lt;&gt;"",+'Data Entry Page'!J56,"")</f>
      </c>
      <c r="J38" s="146"/>
      <c r="K38" s="145">
        <f>IF(+'Data Entry Page'!J57&lt;&gt;"",+'Data Entry Page'!J57,"")</f>
      </c>
    </row>
    <row r="39" spans="1:11" s="213" customFormat="1" ht="12.75">
      <c r="A39" s="349"/>
      <c r="I39" s="362" t="s">
        <v>66</v>
      </c>
      <c r="K39" s="350" t="s">
        <v>67</v>
      </c>
    </row>
    <row r="40" spans="1:11" s="77" customFormat="1" ht="13.5">
      <c r="A40" s="357"/>
      <c r="B40" s="366" t="s">
        <v>291</v>
      </c>
      <c r="I40" s="367"/>
      <c r="K40" s="169"/>
    </row>
    <row r="41" spans="1:11" s="77" customFormat="1" ht="14.25" customHeight="1">
      <c r="A41" s="357"/>
      <c r="B41" s="77" t="s">
        <v>292</v>
      </c>
      <c r="I41" s="367"/>
      <c r="K41" s="169"/>
    </row>
    <row r="42" spans="1:11" s="77" customFormat="1" ht="12" customHeight="1">
      <c r="A42" s="357"/>
      <c r="I42" s="367"/>
      <c r="K42" s="169"/>
    </row>
    <row r="43" spans="1:11" s="77" customFormat="1" ht="12" customHeight="1">
      <c r="A43" s="357"/>
      <c r="I43" s="367"/>
      <c r="K43" s="169"/>
    </row>
    <row r="44" spans="1:11" s="77" customFormat="1" ht="12" customHeight="1">
      <c r="A44" s="357"/>
      <c r="I44" s="367"/>
      <c r="K44" s="169"/>
    </row>
    <row r="45" spans="1:11" s="77" customFormat="1" ht="12" customHeight="1">
      <c r="A45" s="357"/>
      <c r="I45" s="367"/>
      <c r="K45" s="169"/>
    </row>
    <row r="46" spans="1:11" s="77" customFormat="1" ht="14.25" customHeight="1" hidden="1">
      <c r="A46" s="357"/>
      <c r="I46" s="367"/>
      <c r="K46" s="169"/>
    </row>
    <row r="47" spans="1:11" s="77" customFormat="1" ht="14.25" customHeight="1" hidden="1">
      <c r="A47" s="357"/>
      <c r="I47" s="367"/>
      <c r="K47" s="169"/>
    </row>
    <row r="48" spans="1:11" s="77" customFormat="1" ht="14.25" customHeight="1" hidden="1">
      <c r="A48" s="357"/>
      <c r="I48" s="367"/>
      <c r="K48" s="169"/>
    </row>
    <row r="49" spans="1:11" s="77" customFormat="1" ht="14.25" customHeight="1" hidden="1">
      <c r="A49" s="357"/>
      <c r="I49" s="367"/>
      <c r="K49" s="169"/>
    </row>
    <row r="50" spans="1:11" s="77" customFormat="1" ht="14.25" customHeight="1" hidden="1">
      <c r="A50" s="357"/>
      <c r="I50" s="367"/>
      <c r="K50" s="169"/>
    </row>
    <row r="51" spans="1:11" s="77" customFormat="1" ht="14.25" customHeight="1" hidden="1">
      <c r="A51" s="357"/>
      <c r="I51" s="367"/>
      <c r="K51" s="169"/>
    </row>
    <row r="52" spans="1:11" s="77" customFormat="1" ht="14.25" customHeight="1" hidden="1">
      <c r="A52" s="357"/>
      <c r="I52" s="367"/>
      <c r="K52" s="169"/>
    </row>
    <row r="53" spans="1:11" s="77" customFormat="1" ht="14.25" customHeight="1" hidden="1">
      <c r="A53" s="357"/>
      <c r="I53" s="367"/>
      <c r="K53" s="169"/>
    </row>
    <row r="54" spans="1:11" s="77" customFormat="1" ht="14.25" customHeight="1" hidden="1">
      <c r="A54" s="357"/>
      <c r="I54" s="367"/>
      <c r="K54" s="169"/>
    </row>
    <row r="55" spans="1:11" s="77" customFormat="1" ht="14.25" customHeight="1" hidden="1">
      <c r="A55" s="357"/>
      <c r="I55" s="367"/>
      <c r="K55" s="169"/>
    </row>
    <row r="56" spans="1:11" s="77" customFormat="1" ht="1.5" customHeight="1">
      <c r="A56" s="353"/>
      <c r="I56" s="60"/>
      <c r="J56" s="60"/>
      <c r="K56" s="60"/>
    </row>
    <row r="57" spans="1:11" s="77" customFormat="1" ht="15">
      <c r="A57" s="357"/>
      <c r="B57" s="366" t="s">
        <v>293</v>
      </c>
      <c r="I57" s="143">
        <f>IF(+'Data Entry Page'!J58&gt;0,+'Data Entry Page'!J58,"")</f>
      </c>
      <c r="J57" s="110"/>
      <c r="K57" s="143">
        <f>IF(+'Data Entry Page'!J59&gt;0,+'Data Entry Page'!J59,"")</f>
      </c>
    </row>
    <row r="58" spans="1:11" s="213" customFormat="1" ht="12.75" customHeight="1">
      <c r="A58" s="349"/>
      <c r="B58" s="363"/>
      <c r="I58" s="350" t="s">
        <v>64</v>
      </c>
      <c r="J58" s="350"/>
      <c r="K58" s="350" t="s">
        <v>65</v>
      </c>
    </row>
    <row r="59" spans="1:2" s="77" customFormat="1" ht="15">
      <c r="A59" s="353" t="s">
        <v>21</v>
      </c>
      <c r="B59" s="91" t="s">
        <v>286</v>
      </c>
    </row>
    <row r="60" spans="1:9" s="77" customFormat="1" ht="13.5">
      <c r="A60" s="353"/>
      <c r="B60" s="91" t="s">
        <v>303</v>
      </c>
      <c r="H60" s="77" t="s">
        <v>154</v>
      </c>
      <c r="I60" s="368">
        <f>IF(OR('Data Entry Page'!E56&lt;&gt;"",'Data Entry Page'!E52&lt;&gt;""),IF('Data Entry Page'!E56&gt;0,'Data Entry Page'!E56,""),"")</f>
      </c>
    </row>
    <row r="61" spans="1:9" s="77" customFormat="1" ht="1.5" customHeight="1">
      <c r="A61" s="353"/>
      <c r="I61" s="213"/>
    </row>
    <row r="62" spans="1:9" s="77" customFormat="1" ht="13.5">
      <c r="A62" s="353"/>
      <c r="B62" s="91" t="s">
        <v>304</v>
      </c>
      <c r="I62" s="213"/>
    </row>
    <row r="63" spans="1:9" s="77" customFormat="1" ht="13.5">
      <c r="A63" s="353"/>
      <c r="B63" s="77" t="s">
        <v>294</v>
      </c>
      <c r="H63" s="77" t="s">
        <v>155</v>
      </c>
      <c r="I63" s="368">
        <f>IF(OR('Data Entry Page'!E58&lt;&gt;"",'Data Entry Page'!E52&lt;&gt;""),IF('Data Entry Page'!E58&gt;0,'Data Entry Page'!E58,""),"")</f>
      </c>
    </row>
    <row r="64" spans="1:9" ht="15" hidden="1">
      <c r="A64" s="101"/>
      <c r="I64" s="211"/>
    </row>
    <row r="65" ht="15" hidden="1">
      <c r="A65" s="101"/>
    </row>
    <row r="66" ht="15" hidden="1">
      <c r="A66" s="101"/>
    </row>
    <row r="67" ht="2.25" customHeight="1" hidden="1">
      <c r="A67" s="101"/>
    </row>
    <row r="68" spans="1:13" ht="1.5" customHeight="1">
      <c r="A68" s="101"/>
      <c r="L68" s="234"/>
      <c r="M68" s="234"/>
    </row>
    <row r="69" spans="1:13" ht="57" customHeight="1">
      <c r="A69" s="60"/>
      <c r="B69" s="435" t="s">
        <v>248</v>
      </c>
      <c r="C69" s="437"/>
      <c r="D69" s="437"/>
      <c r="E69" s="437"/>
      <c r="F69" s="437"/>
      <c r="G69" s="437"/>
      <c r="H69" s="437"/>
      <c r="I69" s="437"/>
      <c r="J69" s="437"/>
      <c r="K69" s="438"/>
      <c r="M69" s="194" t="s">
        <v>189</v>
      </c>
    </row>
    <row r="70" spans="1:10" ht="1.5" customHeight="1">
      <c r="A70" s="236"/>
      <c r="B70" s="236"/>
      <c r="C70" s="236"/>
      <c r="D70" s="236"/>
      <c r="E70" s="236"/>
      <c r="F70" s="236"/>
      <c r="G70" s="236"/>
      <c r="H70" s="236"/>
      <c r="I70" s="236"/>
      <c r="J70" s="236"/>
    </row>
    <row r="71" spans="1:13" s="77" customFormat="1" ht="15">
      <c r="A71" s="369" t="s">
        <v>22</v>
      </c>
      <c r="B71" s="171" t="s">
        <v>295</v>
      </c>
      <c r="M71" s="60"/>
    </row>
    <row r="72" spans="1:13" s="371" customFormat="1" ht="15">
      <c r="A72" s="370"/>
      <c r="B72" s="371" t="s">
        <v>296</v>
      </c>
      <c r="M72" s="203">
        <f>IF($K$13&lt;&gt;"",IF(OR('Data Entry Page'!$E$52="No",'Data Entry Page'!$J$53&gt;0),0,+'Summary Page'!M15),"")</f>
      </c>
    </row>
    <row r="73" spans="1:13" s="371" customFormat="1" ht="1.5" customHeight="1">
      <c r="A73" s="370"/>
      <c r="M73" s="204"/>
    </row>
    <row r="74" spans="1:13" s="371" customFormat="1" ht="13.5" customHeight="1">
      <c r="A74" s="373" t="s">
        <v>23</v>
      </c>
      <c r="B74" s="171" t="s">
        <v>186</v>
      </c>
      <c r="M74" s="204"/>
    </row>
    <row r="75" spans="1:13" s="371" customFormat="1" ht="15">
      <c r="A75" s="370"/>
      <c r="B75" s="371" t="s">
        <v>297</v>
      </c>
      <c r="M75" s="203">
        <f>IF(K13&lt;&gt;"",IF($I60&lt;&gt;"",+$I60+M72,IF($I63&lt;&gt;"",+$I63,"")),"")</f>
      </c>
    </row>
    <row r="76" spans="1:13" s="77" customFormat="1" ht="1.5" customHeight="1">
      <c r="A76" s="353"/>
      <c r="M76" s="60"/>
    </row>
    <row r="77" s="371" customFormat="1" ht="14.25" customHeight="1" hidden="1">
      <c r="M77" s="159"/>
    </row>
    <row r="78" spans="1:13" s="371" customFormat="1" ht="14.25" customHeight="1">
      <c r="A78" s="373" t="s">
        <v>24</v>
      </c>
      <c r="B78" s="171" t="s">
        <v>305</v>
      </c>
      <c r="M78" s="193">
        <f>+'Informational Data'!M64</f>
      </c>
    </row>
    <row r="79" spans="1:13" s="77" customFormat="1" ht="1.5" customHeight="1">
      <c r="A79" s="353"/>
      <c r="M79" s="60"/>
    </row>
    <row r="80" spans="3:13" s="371" customFormat="1" ht="14.25" customHeight="1" hidden="1">
      <c r="C80" s="325"/>
      <c r="D80" s="325"/>
      <c r="E80" s="325"/>
      <c r="F80" s="325"/>
      <c r="G80" s="325"/>
      <c r="H80" s="325"/>
      <c r="M80" s="159"/>
    </row>
    <row r="81" spans="1:13" s="371" customFormat="1" ht="14.25" customHeight="1" hidden="1">
      <c r="A81" s="370"/>
      <c r="C81" s="325"/>
      <c r="D81" s="325"/>
      <c r="E81" s="325"/>
      <c r="F81" s="325"/>
      <c r="G81" s="325"/>
      <c r="H81" s="325"/>
      <c r="M81" s="159"/>
    </row>
    <row r="82" spans="1:13" s="371" customFormat="1" ht="14.25" customHeight="1">
      <c r="A82" s="373" t="s">
        <v>25</v>
      </c>
      <c r="B82" s="374" t="s">
        <v>220</v>
      </c>
      <c r="C82" s="325"/>
      <c r="D82" s="325"/>
      <c r="E82" s="325"/>
      <c r="F82" s="325"/>
      <c r="G82" s="325"/>
      <c r="H82" s="325"/>
      <c r="M82" s="193">
        <f>IF(OR(M75&lt;&gt;"",M78&lt;&gt;""),ROUND(M75*M78/100,0),"")</f>
      </c>
    </row>
    <row r="83" spans="1:13" s="77" customFormat="1" ht="1.5" customHeight="1">
      <c r="A83" s="353"/>
      <c r="M83" s="60"/>
    </row>
    <row r="84" s="371" customFormat="1" ht="14.25" customHeight="1" hidden="1">
      <c r="M84" s="159"/>
    </row>
    <row r="85" spans="1:13" s="371" customFormat="1" ht="14.25" customHeight="1">
      <c r="A85" s="373" t="s">
        <v>26</v>
      </c>
      <c r="B85" s="171" t="s">
        <v>306</v>
      </c>
      <c r="L85" s="372"/>
      <c r="M85" s="205">
        <f>IF('Data Entry Page'!$L$5=2015,0.008,"Use PY Revision Calculator")</f>
        <v>0.008</v>
      </c>
    </row>
    <row r="86" spans="1:13" s="77" customFormat="1" ht="1.5" customHeight="1">
      <c r="A86" s="353"/>
      <c r="M86" s="60"/>
    </row>
    <row r="87" s="371" customFormat="1" ht="14.25" customHeight="1" hidden="1">
      <c r="M87" s="159"/>
    </row>
    <row r="88" spans="1:13" s="371" customFormat="1" ht="15">
      <c r="A88" s="373" t="s">
        <v>27</v>
      </c>
      <c r="B88" s="171" t="s">
        <v>221</v>
      </c>
      <c r="L88" s="375"/>
      <c r="M88" s="206">
        <f>IF(AND(M82&lt;&gt;"",M85&lt;&gt;""),ROUND(M82*M85,0),"")</f>
      </c>
    </row>
    <row r="89" spans="1:13" s="77" customFormat="1" ht="1.5" customHeight="1">
      <c r="A89" s="353"/>
      <c r="M89" s="60"/>
    </row>
    <row r="90" spans="1:13" s="371" customFormat="1" ht="14.25" customHeight="1">
      <c r="A90" s="373" t="s">
        <v>28</v>
      </c>
      <c r="B90" s="171" t="s">
        <v>187</v>
      </c>
      <c r="M90" s="159"/>
    </row>
    <row r="91" spans="1:13" s="371" customFormat="1" ht="13.5" customHeight="1" hidden="1">
      <c r="A91" s="373"/>
      <c r="M91" s="159"/>
    </row>
    <row r="92" spans="1:13" s="371" customFormat="1" ht="15">
      <c r="A92" s="373"/>
      <c r="B92" s="376" t="s">
        <v>302</v>
      </c>
      <c r="M92" s="193">
        <f>IF(OR(M82&lt;&gt;"",M88&lt;&gt;""),+M82+M88,"")</f>
      </c>
    </row>
    <row r="93" spans="1:13" s="77" customFormat="1" ht="1.5" customHeight="1">
      <c r="A93" s="353"/>
      <c r="M93" s="60"/>
    </row>
    <row r="94" spans="7:13" s="371" customFormat="1" ht="14.25" customHeight="1" hidden="1">
      <c r="G94" s="377"/>
      <c r="H94" s="375"/>
      <c r="L94" s="378"/>
      <c r="M94" s="159"/>
    </row>
    <row r="95" spans="1:13" s="371" customFormat="1" ht="13.5" customHeight="1">
      <c r="A95" s="373" t="s">
        <v>29</v>
      </c>
      <c r="B95" s="171" t="s">
        <v>217</v>
      </c>
      <c r="G95" s="377"/>
      <c r="H95" s="379"/>
      <c r="I95" s="380"/>
      <c r="J95" s="379"/>
      <c r="M95" s="193">
        <f>+'Informational Data'!M75</f>
      </c>
    </row>
    <row r="96" spans="1:13" s="77" customFormat="1" ht="1.5" customHeight="1">
      <c r="A96" s="353"/>
      <c r="M96" s="60"/>
    </row>
    <row r="97" spans="1:13" s="371" customFormat="1" ht="13.5" customHeight="1">
      <c r="A97" s="381" t="s">
        <v>30</v>
      </c>
      <c r="B97" s="382" t="s">
        <v>298</v>
      </c>
      <c r="M97" s="159"/>
    </row>
    <row r="98" spans="1:13" s="371" customFormat="1" ht="14.25" customHeight="1">
      <c r="A98" s="373"/>
      <c r="B98" s="371" t="s">
        <v>299</v>
      </c>
      <c r="M98" s="159"/>
    </row>
    <row r="99" spans="1:13" s="371" customFormat="1" ht="15">
      <c r="A99" s="373"/>
      <c r="B99" s="376" t="s">
        <v>300</v>
      </c>
      <c r="M99" s="203">
        <f>IF($K$13&lt;&gt;"",IF(M95&lt;&gt;0,ROUND(+M92/M95*100,4),0),"")</f>
      </c>
    </row>
    <row r="100" spans="1:13" s="77" customFormat="1" ht="1.5" customHeight="1">
      <c r="A100" s="353"/>
      <c r="M100" s="60"/>
    </row>
    <row r="101" spans="1:13" s="371" customFormat="1" ht="15">
      <c r="A101" s="373" t="s">
        <v>31</v>
      </c>
      <c r="B101" s="382" t="s">
        <v>301</v>
      </c>
      <c r="M101" s="159"/>
    </row>
    <row r="102" spans="1:13" s="384" customFormat="1" ht="14.25" customHeight="1">
      <c r="A102" s="383"/>
      <c r="B102" s="215" t="s">
        <v>307</v>
      </c>
      <c r="M102" s="210"/>
    </row>
    <row r="103" spans="1:13" s="384" customFormat="1" ht="14.25" customHeight="1">
      <c r="A103" s="383"/>
      <c r="B103" s="215" t="s">
        <v>308</v>
      </c>
      <c r="M103" s="210"/>
    </row>
    <row r="104" spans="1:13" s="384" customFormat="1" ht="14.25" customHeight="1">
      <c r="A104" s="383"/>
      <c r="B104" s="215" t="s">
        <v>311</v>
      </c>
      <c r="M104" s="210"/>
    </row>
    <row r="105" spans="1:13" s="384" customFormat="1" ht="14.25" customHeight="1">
      <c r="A105" s="383"/>
      <c r="B105" s="215" t="s">
        <v>309</v>
      </c>
      <c r="M105" s="210"/>
    </row>
    <row r="106" spans="1:13" s="384" customFormat="1" ht="14.25" customHeight="1" hidden="1">
      <c r="A106" s="383"/>
      <c r="B106" s="215" t="s">
        <v>156</v>
      </c>
      <c r="M106" s="210"/>
    </row>
    <row r="107" spans="1:13" s="384" customFormat="1" ht="14.25" customHeight="1">
      <c r="A107" s="383"/>
      <c r="B107" s="216" t="s">
        <v>312</v>
      </c>
      <c r="M107" s="210"/>
    </row>
    <row r="108" spans="1:13" s="384" customFormat="1" ht="14.25" customHeight="1">
      <c r="A108" s="383"/>
      <c r="B108" s="216" t="s">
        <v>310</v>
      </c>
      <c r="M108" s="210"/>
    </row>
    <row r="109" spans="1:13" s="384" customFormat="1" ht="14.25" customHeight="1">
      <c r="A109" s="383"/>
      <c r="B109" s="216" t="s">
        <v>223</v>
      </c>
      <c r="M109" s="207">
        <f>IF(M75&gt;M99,M75,M99)</f>
      </c>
    </row>
    <row r="110" spans="1:13" s="208" customFormat="1" ht="6" customHeight="1">
      <c r="A110" s="209"/>
      <c r="B110" s="212"/>
      <c r="M110" s="210"/>
    </row>
    <row r="111" ht="4.5" customHeight="1">
      <c r="A111" s="101"/>
    </row>
    <row r="112" spans="1:11" ht="15" hidden="1">
      <c r="A112" s="104" t="s">
        <v>38</v>
      </c>
      <c r="I112" s="62"/>
      <c r="J112" s="62"/>
      <c r="K112" s="147">
        <f>IF('Form B'!K13&lt;&gt;"",IF('Data Entry Page'!E56&gt;0,+'Form B'!I31+'Form B'!K31+'Form B'!I60,+'Form B'!I31+'Form B'!I63),"")</f>
      </c>
    </row>
    <row r="113" ht="4.5" customHeight="1">
      <c r="A113" s="101"/>
    </row>
  </sheetData>
  <sheetProtection password="A999" sheet="1"/>
  <mergeCells count="5">
    <mergeCell ref="J5:K5"/>
    <mergeCell ref="J4:L4"/>
    <mergeCell ref="B69:K69"/>
    <mergeCell ref="K3:M3"/>
    <mergeCell ref="A10:M11"/>
  </mergeCells>
  <printOptions/>
  <pageMargins left="0" right="0" top="0.4" bottom="0" header="0.2" footer="0.02"/>
  <pageSetup cellComments="atEnd" firstPageNumber="1" useFirstPageNumber="1" orientation="portrait" scale="85" r:id="rId1"/>
  <headerFooter>
    <oddFooter>&amp;L&amp;"Times New Roman,Bold"&amp;10(Form Revised 07-2015)&amp;C&amp;"Times New Roman,Bold"&amp;10Informal Tax Rate Calculator File
Form B</oddFooter>
  </headerFooter>
</worksheet>
</file>

<file path=xl/worksheets/sheet5.xml><?xml version="1.0" encoding="utf-8"?>
<worksheet xmlns="http://schemas.openxmlformats.org/spreadsheetml/2006/main" xmlns:r="http://schemas.openxmlformats.org/officeDocument/2006/relationships">
  <dimension ref="A1:L68"/>
  <sheetViews>
    <sheetView showGridLines="0" zoomScalePageLayoutView="0" workbookViewId="0" topLeftCell="A1">
      <selection activeCell="A1" sqref="A1"/>
    </sheetView>
  </sheetViews>
  <sheetFormatPr defaultColWidth="9.00390625" defaultRowHeight="15.75"/>
  <cols>
    <col min="1" max="1" width="3.125" style="104" customWidth="1"/>
    <col min="2" max="2" width="11.125" style="60" customWidth="1"/>
    <col min="3" max="5" width="10.625" style="60" customWidth="1"/>
    <col min="6" max="6" width="2.625" style="60" customWidth="1"/>
    <col min="7" max="7" width="10.625" style="60" customWidth="1"/>
    <col min="8" max="8" width="1.625" style="60" customWidth="1"/>
    <col min="9" max="9" width="11.625" style="60" customWidth="1"/>
    <col min="10" max="10" width="1.37890625" style="60" customWidth="1"/>
    <col min="11" max="11" width="17.625" style="60" customWidth="1"/>
    <col min="12" max="12" width="8.625" style="60" customWidth="1"/>
    <col min="13" max="13" width="1.37890625" style="60" customWidth="1"/>
    <col min="14" max="16384" width="9.00390625" style="60" customWidth="1"/>
  </cols>
  <sheetData>
    <row r="1" spans="1:12" ht="14.25" customHeight="1">
      <c r="A1" s="171" t="s">
        <v>228</v>
      </c>
      <c r="B1" s="91"/>
      <c r="C1" s="91"/>
      <c r="D1" s="91"/>
      <c r="E1" s="91"/>
      <c r="F1" s="91"/>
      <c r="G1" s="91"/>
      <c r="H1" s="91"/>
      <c r="I1" s="91"/>
      <c r="K1" s="335" t="s">
        <v>169</v>
      </c>
      <c r="L1" s="316">
        <f ca="1">TODAY()</f>
        <v>42205</v>
      </c>
    </row>
    <row r="2" spans="1:12" ht="14.25" customHeight="1">
      <c r="A2" s="214" t="s">
        <v>111</v>
      </c>
      <c r="B2" s="168"/>
      <c r="C2" s="168"/>
      <c r="D2" s="168"/>
      <c r="E2" s="168"/>
      <c r="F2" s="168"/>
      <c r="G2" s="168"/>
      <c r="H2" s="168"/>
      <c r="I2" s="168"/>
      <c r="J2" s="168"/>
      <c r="L2" s="160" t="s">
        <v>228</v>
      </c>
    </row>
    <row r="3" spans="1:12" ht="14.25" customHeight="1">
      <c r="A3" s="167" t="s">
        <v>110</v>
      </c>
      <c r="B3" s="168"/>
      <c r="C3" s="168"/>
      <c r="D3" s="168"/>
      <c r="E3" s="168"/>
      <c r="F3" s="168"/>
      <c r="G3" s="168"/>
      <c r="H3" s="168"/>
      <c r="I3" s="168"/>
      <c r="J3" s="168"/>
      <c r="L3" s="361">
        <f>-'Data Entry Page'!L5</f>
        <v>-2015</v>
      </c>
    </row>
    <row r="4" spans="1:12" ht="14.25" customHeight="1" thickBot="1">
      <c r="A4" s="123" t="s">
        <v>314</v>
      </c>
      <c r="B4" s="394"/>
      <c r="C4" s="394"/>
      <c r="D4" s="394"/>
      <c r="E4" s="394"/>
      <c r="F4" s="394"/>
      <c r="G4" s="394"/>
      <c r="H4" s="394"/>
      <c r="I4" s="394"/>
      <c r="J4" s="394"/>
      <c r="K4" s="388"/>
      <c r="L4" s="395"/>
    </row>
    <row r="5" spans="1:12" ht="14.25" customHeight="1" hidden="1" thickBot="1">
      <c r="A5" s="123" t="s">
        <v>279</v>
      </c>
      <c r="B5" s="59"/>
      <c r="C5" s="59"/>
      <c r="D5" s="59"/>
      <c r="E5" s="59"/>
      <c r="F5" s="59"/>
      <c r="G5" s="59"/>
      <c r="H5" s="59"/>
      <c r="I5" s="59"/>
      <c r="J5" s="59"/>
      <c r="K5" s="385"/>
      <c r="L5" s="386"/>
    </row>
    <row r="6" spans="1:12" ht="15.75" customHeight="1" thickTop="1">
      <c r="A6" s="93">
        <f>IF(+'Data Entry Page'!E6&lt;&gt;"",+'Data Entry Page'!E6,"")</f>
      </c>
      <c r="B6" s="124"/>
      <c r="C6" s="124"/>
      <c r="E6" s="125">
        <f>IF('Data Entry Page'!E4&lt;&gt;"",+'Data Entry Page'!E4,"")</f>
      </c>
      <c r="F6" s="124"/>
      <c r="G6" s="94"/>
      <c r="J6" s="126" t="s">
        <v>95</v>
      </c>
      <c r="K6" s="94"/>
      <c r="L6" s="126"/>
    </row>
    <row r="7" spans="1:12" ht="15">
      <c r="A7" s="95" t="s">
        <v>39</v>
      </c>
      <c r="B7" s="63"/>
      <c r="C7" s="63"/>
      <c r="E7" s="63" t="s">
        <v>40</v>
      </c>
      <c r="F7" s="63"/>
      <c r="G7" s="63"/>
      <c r="J7" s="63" t="s">
        <v>1</v>
      </c>
      <c r="K7" s="63"/>
      <c r="L7" s="63"/>
    </row>
    <row r="8" spans="1:12" ht="4.5" customHeight="1">
      <c r="A8" s="232"/>
      <c r="B8" s="65"/>
      <c r="C8" s="65"/>
      <c r="D8" s="65"/>
      <c r="E8" s="65"/>
      <c r="F8" s="65"/>
      <c r="G8" s="65"/>
      <c r="H8" s="65"/>
      <c r="I8" s="65"/>
      <c r="J8" s="65"/>
      <c r="K8" s="65"/>
      <c r="L8" s="65"/>
    </row>
    <row r="9" spans="1:12" ht="2.25" customHeight="1">
      <c r="A9" s="127"/>
      <c r="B9" s="62"/>
      <c r="C9" s="62"/>
      <c r="D9" s="62"/>
      <c r="E9" s="62"/>
      <c r="F9" s="62"/>
      <c r="G9" s="62"/>
      <c r="H9" s="62"/>
      <c r="I9" s="62"/>
      <c r="J9" s="62"/>
      <c r="K9" s="62"/>
      <c r="L9" s="62"/>
    </row>
    <row r="10" spans="1:12" ht="2.25" customHeight="1">
      <c r="A10" s="127"/>
      <c r="B10" s="62"/>
      <c r="C10" s="62"/>
      <c r="D10" s="62"/>
      <c r="E10" s="62"/>
      <c r="F10" s="62"/>
      <c r="G10" s="62"/>
      <c r="H10" s="62"/>
      <c r="I10" s="62"/>
      <c r="J10" s="62"/>
      <c r="K10" s="62"/>
      <c r="L10" s="128"/>
    </row>
    <row r="11" spans="1:12" ht="15">
      <c r="A11" s="457" t="s">
        <v>315</v>
      </c>
      <c r="B11" s="457"/>
      <c r="C11" s="457"/>
      <c r="D11" s="457"/>
      <c r="E11" s="457"/>
      <c r="F11" s="457"/>
      <c r="G11" s="457"/>
      <c r="H11" s="457"/>
      <c r="I11" s="457"/>
      <c r="J11" s="457"/>
      <c r="K11" s="457"/>
      <c r="L11" s="457"/>
    </row>
    <row r="12" spans="1:12" ht="15">
      <c r="A12" s="457"/>
      <c r="B12" s="457"/>
      <c r="C12" s="457"/>
      <c r="D12" s="457"/>
      <c r="E12" s="457"/>
      <c r="F12" s="457"/>
      <c r="G12" s="457"/>
      <c r="H12" s="457"/>
      <c r="I12" s="457"/>
      <c r="J12" s="457"/>
      <c r="K12" s="457"/>
      <c r="L12" s="457"/>
    </row>
    <row r="13" spans="1:12" ht="15">
      <c r="A13" s="457"/>
      <c r="B13" s="457"/>
      <c r="C13" s="457"/>
      <c r="D13" s="457"/>
      <c r="E13" s="457"/>
      <c r="F13" s="457"/>
      <c r="G13" s="457"/>
      <c r="H13" s="457"/>
      <c r="I13" s="457"/>
      <c r="J13" s="457"/>
      <c r="K13" s="457"/>
      <c r="L13" s="457"/>
    </row>
    <row r="14" ht="2.25" customHeight="1"/>
    <row r="15" spans="1:2" ht="15">
      <c r="A15" s="129" t="s">
        <v>16</v>
      </c>
      <c r="B15" s="76" t="s">
        <v>316</v>
      </c>
    </row>
    <row r="16" spans="1:11" ht="15">
      <c r="A16" s="101"/>
      <c r="B16" s="60" t="s">
        <v>317</v>
      </c>
      <c r="K16" s="115">
        <f>IF(OR('Data Entry Page'!J67&lt;&gt;"",'Data Entry Page'!J69&lt;&gt;"",'Data Entry Page'!J71&lt;&gt;"",'Data Entry Page'!J73&lt;&gt;"",'Data Entry Page'!J75&lt;&gt;""),IF(+'Data Entry Page'!J67+'Data Entry Page'!J69+'Data Entry Page'!J71+'Data Entry Page'!J73+'Data Entry Page'!J75&gt;0,+'Form A'!N15,0),"")</f>
      </c>
    </row>
    <row r="17" ht="2.25" customHeight="1"/>
    <row r="18" spans="1:11" ht="15" customHeight="1">
      <c r="A18" s="129" t="s">
        <v>17</v>
      </c>
      <c r="B18" s="122" t="s">
        <v>318</v>
      </c>
      <c r="C18" s="79"/>
      <c r="D18" s="79"/>
      <c r="E18" s="79"/>
      <c r="F18" s="79"/>
      <c r="G18" s="79"/>
      <c r="H18" s="79"/>
      <c r="I18" s="79"/>
      <c r="K18" s="111"/>
    </row>
    <row r="19" spans="1:11" ht="15" customHeight="1">
      <c r="A19" s="101"/>
      <c r="B19" s="66" t="s">
        <v>348</v>
      </c>
      <c r="C19" s="79"/>
      <c r="D19" s="79"/>
      <c r="E19" s="79"/>
      <c r="F19" s="79"/>
      <c r="G19" s="79"/>
      <c r="H19" s="79"/>
      <c r="I19" s="79"/>
      <c r="K19" s="111"/>
    </row>
    <row r="20" spans="1:11" ht="15" customHeight="1">
      <c r="A20" s="101"/>
      <c r="B20" s="66" t="s">
        <v>319</v>
      </c>
      <c r="C20" s="79"/>
      <c r="D20" s="79"/>
      <c r="E20" s="79"/>
      <c r="F20" s="79"/>
      <c r="G20" s="79"/>
      <c r="H20" s="79"/>
      <c r="I20" s="79"/>
      <c r="K20" s="111"/>
    </row>
    <row r="21" spans="1:11" ht="15" customHeight="1">
      <c r="A21" s="101"/>
      <c r="B21" s="66" t="s">
        <v>320</v>
      </c>
      <c r="C21" s="79"/>
      <c r="D21" s="79"/>
      <c r="E21" s="79"/>
      <c r="F21" s="79"/>
      <c r="G21" s="79"/>
      <c r="H21" s="79"/>
      <c r="I21" s="79"/>
      <c r="K21" s="115">
        <f>IF('Data Entry Page'!J67&lt;&gt;"",+ROUND('Data Entry Page'!J67,0),"")</f>
      </c>
    </row>
    <row r="22" ht="2.25" customHeight="1"/>
    <row r="23" spans="1:11" ht="15">
      <c r="A23" s="129" t="s">
        <v>18</v>
      </c>
      <c r="B23" s="122" t="s">
        <v>321</v>
      </c>
      <c r="C23" s="121"/>
      <c r="D23" s="121"/>
      <c r="E23" s="121"/>
      <c r="F23" s="121"/>
      <c r="G23" s="121"/>
      <c r="H23" s="121"/>
      <c r="I23" s="121"/>
      <c r="J23" s="66"/>
      <c r="K23" s="107"/>
    </row>
    <row r="24" spans="1:11" ht="15">
      <c r="A24" s="101"/>
      <c r="B24" s="121" t="s">
        <v>322</v>
      </c>
      <c r="C24" s="121"/>
      <c r="D24" s="121"/>
      <c r="E24" s="121"/>
      <c r="F24" s="121"/>
      <c r="G24" s="121"/>
      <c r="H24" s="121"/>
      <c r="I24" s="121"/>
      <c r="K24" s="107"/>
    </row>
    <row r="25" spans="1:11" ht="15">
      <c r="A25" s="101"/>
      <c r="B25" s="121" t="s">
        <v>323</v>
      </c>
      <c r="C25" s="121"/>
      <c r="D25" s="121"/>
      <c r="E25" s="121"/>
      <c r="F25" s="121"/>
      <c r="G25" s="121"/>
      <c r="H25" s="121"/>
      <c r="I25" s="121"/>
      <c r="K25" s="115">
        <f>IF('Data Entry Page'!J69&lt;&gt;"",+ROUND('Data Entry Page'!J69,0),"")</f>
      </c>
    </row>
    <row r="26" ht="2.25" customHeight="1"/>
    <row r="27" spans="1:11" ht="15">
      <c r="A27" s="130" t="s">
        <v>19</v>
      </c>
      <c r="B27" s="122" t="s">
        <v>324</v>
      </c>
      <c r="C27" s="121"/>
      <c r="D27" s="121"/>
      <c r="E27" s="121"/>
      <c r="F27" s="121"/>
      <c r="G27" s="121"/>
      <c r="H27" s="121"/>
      <c r="I27" s="121"/>
      <c r="K27" s="107"/>
    </row>
    <row r="28" spans="1:11" ht="15">
      <c r="A28" s="68"/>
      <c r="B28" s="121" t="s">
        <v>325</v>
      </c>
      <c r="C28" s="121"/>
      <c r="D28" s="121"/>
      <c r="E28" s="121"/>
      <c r="F28" s="121"/>
      <c r="G28" s="121"/>
      <c r="H28" s="121"/>
      <c r="I28" s="121"/>
      <c r="K28" s="107"/>
    </row>
    <row r="29" spans="1:11" ht="15">
      <c r="A29" s="68"/>
      <c r="B29" s="121" t="s">
        <v>326</v>
      </c>
      <c r="C29" s="121"/>
      <c r="D29" s="121"/>
      <c r="E29" s="121"/>
      <c r="F29" s="121"/>
      <c r="G29" s="121"/>
      <c r="H29" s="121"/>
      <c r="I29" s="121"/>
      <c r="K29" s="107"/>
    </row>
    <row r="30" spans="1:11" ht="15">
      <c r="A30" s="68"/>
      <c r="B30" s="121" t="s">
        <v>349</v>
      </c>
      <c r="C30" s="121"/>
      <c r="D30" s="121"/>
      <c r="E30" s="121"/>
      <c r="F30" s="121"/>
      <c r="G30" s="121"/>
      <c r="H30" s="121"/>
      <c r="I30" s="121"/>
      <c r="K30" s="115">
        <f>IF('Data Entry Page'!J71&lt;&gt;"",+ROUND('Data Entry Page'!J71,0),"")</f>
      </c>
    </row>
    <row r="31" ht="2.25" customHeight="1"/>
    <row r="32" spans="1:11" ht="15">
      <c r="A32" s="130" t="s">
        <v>20</v>
      </c>
      <c r="B32" s="76" t="s">
        <v>327</v>
      </c>
      <c r="K32" s="115">
        <f>IF(AND(K21&lt;&gt;"",K25&lt;&gt;"",K30&lt;&gt;""),+K21+K25+K30,"")</f>
      </c>
    </row>
    <row r="33" ht="2.25" customHeight="1"/>
    <row r="34" spans="1:11" ht="15">
      <c r="A34" s="130" t="s">
        <v>21</v>
      </c>
      <c r="B34" s="73" t="s">
        <v>328</v>
      </c>
      <c r="K34" s="107"/>
    </row>
    <row r="35" spans="1:11" ht="15">
      <c r="A35" s="68"/>
      <c r="B35" s="121" t="s">
        <v>329</v>
      </c>
      <c r="C35" s="121"/>
      <c r="D35" s="121"/>
      <c r="E35" s="121"/>
      <c r="F35" s="121"/>
      <c r="G35" s="121"/>
      <c r="H35" s="121"/>
      <c r="I35" s="121"/>
      <c r="K35" s="107"/>
    </row>
    <row r="36" spans="1:11" ht="15">
      <c r="A36" s="68"/>
      <c r="B36" s="121" t="s">
        <v>330</v>
      </c>
      <c r="C36" s="121"/>
      <c r="D36" s="121"/>
      <c r="E36" s="121"/>
      <c r="F36" s="121"/>
      <c r="G36" s="121"/>
      <c r="H36" s="121"/>
      <c r="I36" s="121"/>
      <c r="K36" s="107"/>
    </row>
    <row r="37" spans="1:11" ht="15">
      <c r="A37" s="68"/>
      <c r="B37" s="121" t="s">
        <v>331</v>
      </c>
      <c r="C37" s="121"/>
      <c r="D37" s="121"/>
      <c r="E37" s="121"/>
      <c r="F37" s="121"/>
      <c r="G37" s="121"/>
      <c r="H37" s="121"/>
      <c r="I37" s="121"/>
      <c r="K37" s="107"/>
    </row>
    <row r="38" spans="1:11" ht="15" customHeight="1">
      <c r="A38" s="68"/>
      <c r="B38" s="121" t="s">
        <v>332</v>
      </c>
      <c r="C38" s="121"/>
      <c r="D38" s="121"/>
      <c r="E38" s="121"/>
      <c r="F38" s="121"/>
      <c r="G38" s="121"/>
      <c r="H38" s="121"/>
      <c r="I38" s="121"/>
      <c r="K38" s="115">
        <f>IF('Data Entry Page'!J73&lt;&gt;"",+ROUND('Data Entry Page'!J73,0),"")</f>
      </c>
    </row>
    <row r="39" ht="2.25" customHeight="1"/>
    <row r="40" spans="1:11" ht="15" customHeight="1">
      <c r="A40" s="130" t="s">
        <v>22</v>
      </c>
      <c r="B40" s="73" t="s">
        <v>333</v>
      </c>
      <c r="K40" s="107"/>
    </row>
    <row r="41" spans="1:11" ht="15" customHeight="1">
      <c r="A41" s="101"/>
      <c r="B41" s="121" t="s">
        <v>334</v>
      </c>
      <c r="C41" s="121"/>
      <c r="D41" s="121"/>
      <c r="E41" s="121"/>
      <c r="F41" s="121"/>
      <c r="G41" s="121"/>
      <c r="H41" s="121"/>
      <c r="I41" s="121"/>
      <c r="K41" s="107"/>
    </row>
    <row r="42" spans="1:9" ht="15" customHeight="1">
      <c r="A42" s="68"/>
      <c r="B42" s="121" t="s">
        <v>335</v>
      </c>
      <c r="C42" s="121"/>
      <c r="D42" s="121"/>
      <c r="E42" s="121"/>
      <c r="F42" s="121"/>
      <c r="G42" s="121"/>
      <c r="H42" s="121"/>
      <c r="I42" s="121"/>
    </row>
    <row r="43" spans="1:9" ht="15" customHeight="1">
      <c r="A43" s="68"/>
      <c r="B43" s="121" t="s">
        <v>336</v>
      </c>
      <c r="C43" s="121"/>
      <c r="D43" s="121"/>
      <c r="E43" s="121"/>
      <c r="F43" s="121"/>
      <c r="G43" s="121"/>
      <c r="H43" s="121"/>
      <c r="I43" s="121"/>
    </row>
    <row r="44" spans="1:11" ht="15" customHeight="1">
      <c r="A44" s="68"/>
      <c r="B44" s="121" t="s">
        <v>337</v>
      </c>
      <c r="C44" s="121"/>
      <c r="D44" s="121"/>
      <c r="E44" s="121"/>
      <c r="F44" s="121"/>
      <c r="G44" s="121"/>
      <c r="H44" s="121"/>
      <c r="I44" s="121"/>
      <c r="K44" s="115">
        <f>IF(OR(K32&lt;&gt;"",K38&lt;&gt;""),+K32-K38,"")</f>
      </c>
    </row>
    <row r="45" ht="2.25" customHeight="1"/>
    <row r="46" spans="1:11" ht="15">
      <c r="A46" s="130" t="s">
        <v>23</v>
      </c>
      <c r="B46" s="122" t="s">
        <v>338</v>
      </c>
      <c r="C46" s="121"/>
      <c r="D46" s="121"/>
      <c r="E46" s="121"/>
      <c r="F46" s="121"/>
      <c r="G46" s="121"/>
      <c r="H46" s="121"/>
      <c r="I46" s="121"/>
      <c r="K46" s="107"/>
    </row>
    <row r="47" spans="1:11" ht="15">
      <c r="A47" s="68"/>
      <c r="B47" s="121" t="s">
        <v>339</v>
      </c>
      <c r="C47" s="121"/>
      <c r="D47" s="121"/>
      <c r="E47" s="121"/>
      <c r="F47" s="121"/>
      <c r="G47" s="121"/>
      <c r="H47" s="121"/>
      <c r="I47" s="121"/>
      <c r="K47" s="107"/>
    </row>
    <row r="48" spans="1:11" ht="15">
      <c r="A48" s="68"/>
      <c r="B48" s="121" t="s">
        <v>340</v>
      </c>
      <c r="C48" s="121"/>
      <c r="D48" s="121"/>
      <c r="E48" s="121"/>
      <c r="F48" s="121"/>
      <c r="G48" s="121"/>
      <c r="H48" s="121"/>
      <c r="I48" s="121"/>
      <c r="K48" s="107"/>
    </row>
    <row r="49" spans="1:11" ht="15">
      <c r="A49" s="68"/>
      <c r="B49" s="121" t="s">
        <v>341</v>
      </c>
      <c r="C49" s="121"/>
      <c r="D49" s="121"/>
      <c r="E49" s="121"/>
      <c r="F49" s="121"/>
      <c r="G49" s="121"/>
      <c r="H49" s="121"/>
      <c r="I49" s="121"/>
      <c r="K49" s="115">
        <f>IF('Data Entry Page'!J75&lt;&gt;"",+ROUND('Data Entry Page'!J75,0),"")</f>
      </c>
    </row>
    <row r="50" ht="2.25" customHeight="1"/>
    <row r="51" spans="1:11" ht="15" customHeight="1">
      <c r="A51" s="130" t="s">
        <v>24</v>
      </c>
      <c r="B51" s="76" t="s">
        <v>342</v>
      </c>
      <c r="K51" s="107"/>
    </row>
    <row r="52" spans="1:11" ht="15" customHeight="1" thickBot="1">
      <c r="A52" s="68"/>
      <c r="B52" s="60" t="s">
        <v>343</v>
      </c>
      <c r="K52" s="113">
        <f>IF(OR(K44&lt;&gt;"",K49&lt;&gt;""),+K44-K49,"")</f>
      </c>
    </row>
    <row r="53" ht="2.25" customHeight="1" thickTop="1"/>
    <row r="54" spans="1:2" ht="15" customHeight="1">
      <c r="A54" s="130" t="s">
        <v>25</v>
      </c>
      <c r="B54" s="66" t="s">
        <v>344</v>
      </c>
    </row>
    <row r="55" spans="1:11" ht="15.75" thickBot="1">
      <c r="A55" s="68"/>
      <c r="B55" s="66" t="s">
        <v>45</v>
      </c>
      <c r="K55" s="131">
        <f>IF(OR(K16&lt;&gt;"",K52&lt;&gt;""),IF(K16=0,0,ROUND(K52/K16*100,4)),"")</f>
      </c>
    </row>
    <row r="56" ht="2.25" customHeight="1" thickTop="1"/>
    <row r="57" spans="1:11" ht="15" customHeight="1">
      <c r="A57" s="130" t="s">
        <v>26</v>
      </c>
      <c r="B57" s="73" t="s">
        <v>345</v>
      </c>
      <c r="J57" s="132"/>
      <c r="K57" s="9"/>
    </row>
    <row r="58" ht="2.25" customHeight="1"/>
    <row r="59" spans="1:11" ht="15">
      <c r="A59" s="130" t="s">
        <v>27</v>
      </c>
      <c r="B59" s="76" t="s">
        <v>346</v>
      </c>
      <c r="K59" s="133"/>
    </row>
    <row r="60" spans="1:11" ht="15" customHeight="1" thickBot="1">
      <c r="A60" s="68"/>
      <c r="B60" s="76" t="s">
        <v>347</v>
      </c>
      <c r="F60" s="134"/>
      <c r="K60" s="131">
        <f>IF(K55&lt;&gt;"",+K55-K57,"")</f>
      </c>
    </row>
    <row r="61" spans="1:12" ht="4.5" customHeight="1" thickTop="1">
      <c r="A61" s="135"/>
      <c r="B61" s="65"/>
      <c r="C61" s="65"/>
      <c r="D61" s="65"/>
      <c r="E61" s="65"/>
      <c r="F61" s="65"/>
      <c r="G61" s="65"/>
      <c r="H61" s="65"/>
      <c r="I61" s="65"/>
      <c r="J61" s="65"/>
      <c r="K61" s="136"/>
      <c r="L61" s="65"/>
    </row>
    <row r="62" spans="1:12" ht="15">
      <c r="A62" s="137" t="s">
        <v>43</v>
      </c>
      <c r="B62" s="138" t="s">
        <v>98</v>
      </c>
      <c r="C62" s="121"/>
      <c r="D62" s="121"/>
      <c r="E62" s="121"/>
      <c r="F62" s="121"/>
      <c r="G62" s="121"/>
      <c r="H62" s="121"/>
      <c r="I62" s="121"/>
      <c r="J62" s="121"/>
      <c r="K62" s="121"/>
      <c r="L62" s="121"/>
    </row>
    <row r="63" spans="2:12" ht="15">
      <c r="B63" s="121" t="s">
        <v>68</v>
      </c>
      <c r="C63" s="121"/>
      <c r="D63" s="121"/>
      <c r="E63" s="121"/>
      <c r="F63" s="121"/>
      <c r="G63" s="121"/>
      <c r="H63" s="121"/>
      <c r="I63" s="121"/>
      <c r="J63" s="121"/>
      <c r="K63" s="121"/>
      <c r="L63" s="121"/>
    </row>
    <row r="64" spans="1:11" ht="15" customHeight="1">
      <c r="A64" s="99" t="s">
        <v>69</v>
      </c>
      <c r="B64" s="62"/>
      <c r="C64" s="62"/>
      <c r="D64" s="62"/>
      <c r="E64" s="62"/>
      <c r="F64" s="62"/>
      <c r="G64" s="62"/>
      <c r="H64" s="62"/>
      <c r="I64" s="62"/>
      <c r="J64" s="62"/>
      <c r="K64" s="62"/>
    </row>
    <row r="65" spans="1:11" ht="15" hidden="1">
      <c r="A65" s="104" t="s">
        <v>38</v>
      </c>
      <c r="I65" s="62"/>
      <c r="J65" s="62"/>
      <c r="K65" s="115">
        <f>IF(AND(K21&lt;&gt;"",K25&lt;&gt;"",K30&lt;&gt;"",K38&lt;&gt;"",K49&lt;&gt;""),K21+K25+K30+K38+K49,"")</f>
      </c>
    </row>
    <row r="66" ht="2.25" customHeight="1"/>
    <row r="67" spans="1:12" ht="15">
      <c r="A67" s="60"/>
      <c r="B67" s="63"/>
      <c r="C67" s="63"/>
      <c r="D67" s="63"/>
      <c r="E67" s="63"/>
      <c r="F67" s="63"/>
      <c r="G67" s="63"/>
      <c r="H67" s="63"/>
      <c r="I67" s="63"/>
      <c r="J67" s="63"/>
      <c r="K67" s="63"/>
      <c r="L67" s="63"/>
    </row>
    <row r="68" spans="1:12" ht="15">
      <c r="A68" s="139"/>
      <c r="B68" s="63"/>
      <c r="C68" s="63"/>
      <c r="D68" s="63"/>
      <c r="E68" s="63"/>
      <c r="F68" s="63"/>
      <c r="G68" s="63"/>
      <c r="H68" s="63"/>
      <c r="I68" s="63"/>
      <c r="J68" s="63"/>
      <c r="K68" s="63"/>
      <c r="L68" s="63"/>
    </row>
  </sheetData>
  <sheetProtection password="A999" sheet="1"/>
  <mergeCells count="1">
    <mergeCell ref="A11:L13"/>
  </mergeCells>
  <printOptions/>
  <pageMargins left="0.2" right="0.2" top="0.4" bottom="0" header="0.2" footer="0.02"/>
  <pageSetup firstPageNumber="1" useFirstPageNumber="1" orientation="portrait" scale="95" r:id="rId3"/>
  <headerFooter>
    <oddHeader xml:space="preserve">&amp;R&amp;"Times New Roman,Bold"&amp;10 Printed on:  &amp;D&amp;11 &amp;"Times New Roman,Regular"&amp;12           </oddHeader>
    <oddFooter>&amp;L&amp;"Times New Roman,Bold"&amp;10(Form Revised 07-2015)&amp;C&amp;"Times New Roman,Bold"&amp;10Informal Tax Rate Calculator File
Form C</oddFooter>
  </headerFooter>
  <legacyDrawing r:id="rId2"/>
</worksheet>
</file>

<file path=xl/worksheets/sheet6.xml><?xml version="1.0" encoding="utf-8"?>
<worksheet xmlns="http://schemas.openxmlformats.org/spreadsheetml/2006/main" xmlns:r="http://schemas.openxmlformats.org/officeDocument/2006/relationships">
  <dimension ref="A1:N82"/>
  <sheetViews>
    <sheetView zoomScalePageLayoutView="0" workbookViewId="0" topLeftCell="A7">
      <selection activeCell="A1" sqref="A1"/>
    </sheetView>
  </sheetViews>
  <sheetFormatPr defaultColWidth="9.00390625" defaultRowHeight="15.75"/>
  <cols>
    <col min="1" max="1" width="3.625" style="0" customWidth="1"/>
    <col min="2" max="2" width="10.625" style="0" customWidth="1"/>
    <col min="3" max="3" width="2.125" style="0" customWidth="1"/>
    <col min="4" max="8" width="9.625" style="0" customWidth="1"/>
    <col min="9" max="9" width="11.625" style="0" customWidth="1"/>
    <col min="10" max="10" width="2.625" style="0" customWidth="1"/>
    <col min="11" max="11" width="8.625" style="0" customWidth="1"/>
    <col min="12" max="12" width="2.625" style="0" customWidth="1"/>
    <col min="13" max="13" width="16.625" style="0" customWidth="1"/>
    <col min="14" max="14" width="0.74609375" style="0" customWidth="1"/>
  </cols>
  <sheetData>
    <row r="1" spans="1:14" ht="18.75">
      <c r="A1" s="240" t="s">
        <v>174</v>
      </c>
      <c r="B1" s="241"/>
      <c r="C1" s="241"/>
      <c r="D1" s="241"/>
      <c r="E1" s="242"/>
      <c r="F1" s="242"/>
      <c r="G1" s="242"/>
      <c r="H1" s="242"/>
      <c r="I1" s="242"/>
      <c r="J1" s="242"/>
      <c r="K1" s="243"/>
      <c r="L1" s="335" t="s">
        <v>169</v>
      </c>
      <c r="M1" s="316">
        <f ca="1">TODAY()</f>
        <v>42205</v>
      </c>
      <c r="N1" s="312"/>
    </row>
    <row r="2" spans="1:14" ht="15" customHeight="1">
      <c r="A2" s="464" t="s">
        <v>175</v>
      </c>
      <c r="B2" s="465"/>
      <c r="C2" s="465"/>
      <c r="D2" s="465"/>
      <c r="E2" s="465"/>
      <c r="F2" s="465"/>
      <c r="G2" s="465"/>
      <c r="H2" s="465"/>
      <c r="I2" s="465"/>
      <c r="J2" s="465"/>
      <c r="K2" s="466"/>
      <c r="L2" s="251"/>
      <c r="M2" s="251"/>
      <c r="N2" s="251"/>
    </row>
    <row r="3" spans="1:14" ht="15" customHeight="1">
      <c r="A3" s="467"/>
      <c r="B3" s="468"/>
      <c r="C3" s="468"/>
      <c r="D3" s="468"/>
      <c r="E3" s="468"/>
      <c r="F3" s="468"/>
      <c r="G3" s="468"/>
      <c r="H3" s="468"/>
      <c r="I3" s="468"/>
      <c r="J3" s="468"/>
      <c r="K3" s="469"/>
      <c r="L3" s="251"/>
      <c r="M3" s="251"/>
      <c r="N3" s="251"/>
    </row>
    <row r="4" spans="1:14" ht="15" customHeight="1">
      <c r="A4" s="467"/>
      <c r="B4" s="468"/>
      <c r="C4" s="468"/>
      <c r="D4" s="468"/>
      <c r="E4" s="468"/>
      <c r="F4" s="468"/>
      <c r="G4" s="468"/>
      <c r="H4" s="468"/>
      <c r="I4" s="468"/>
      <c r="J4" s="468"/>
      <c r="K4" s="469"/>
      <c r="L4" s="251"/>
      <c r="M4" s="284" t="s">
        <v>194</v>
      </c>
      <c r="N4" s="264"/>
    </row>
    <row r="5" spans="1:14" ht="14.25" customHeight="1">
      <c r="A5" s="467"/>
      <c r="B5" s="468"/>
      <c r="C5" s="468"/>
      <c r="D5" s="468"/>
      <c r="E5" s="468"/>
      <c r="F5" s="468"/>
      <c r="G5" s="468"/>
      <c r="H5" s="468"/>
      <c r="I5" s="468"/>
      <c r="J5" s="468"/>
      <c r="K5" s="469"/>
      <c r="L5" s="251"/>
      <c r="M5" s="285" t="s">
        <v>195</v>
      </c>
      <c r="N5" s="264"/>
    </row>
    <row r="6" spans="1:14" ht="15" customHeight="1">
      <c r="A6" s="244" t="s">
        <v>176</v>
      </c>
      <c r="B6" s="470" t="s">
        <v>210</v>
      </c>
      <c r="C6" s="471"/>
      <c r="D6" s="471"/>
      <c r="E6" s="471"/>
      <c r="F6" s="471"/>
      <c r="G6" s="471"/>
      <c r="H6" s="471"/>
      <c r="I6" s="471"/>
      <c r="J6" s="471"/>
      <c r="K6" s="472"/>
      <c r="L6" s="251"/>
      <c r="M6" s="285" t="s">
        <v>196</v>
      </c>
      <c r="N6" s="264"/>
    </row>
    <row r="7" spans="1:14" ht="15" customHeight="1">
      <c r="A7" s="245"/>
      <c r="B7" s="471"/>
      <c r="C7" s="471"/>
      <c r="D7" s="471"/>
      <c r="E7" s="471"/>
      <c r="F7" s="471"/>
      <c r="G7" s="471"/>
      <c r="H7" s="471"/>
      <c r="I7" s="471"/>
      <c r="J7" s="471"/>
      <c r="K7" s="472"/>
      <c r="L7" s="251"/>
      <c r="M7" s="288" t="s">
        <v>197</v>
      </c>
      <c r="N7" s="264"/>
    </row>
    <row r="8" spans="1:14" ht="15" customHeight="1">
      <c r="A8" s="246" t="s">
        <v>177</v>
      </c>
      <c r="B8" s="247" t="s">
        <v>198</v>
      </c>
      <c r="C8" s="247"/>
      <c r="D8" s="247"/>
      <c r="E8" s="247"/>
      <c r="F8" s="247"/>
      <c r="G8" s="247"/>
      <c r="H8" s="247"/>
      <c r="I8" s="247"/>
      <c r="J8" s="247"/>
      <c r="K8" s="248"/>
      <c r="L8" s="250"/>
      <c r="M8" s="286" t="s">
        <v>178</v>
      </c>
      <c r="N8" s="289"/>
    </row>
    <row r="9" spans="1:14" ht="15.75">
      <c r="A9" s="242"/>
      <c r="B9" s="249" t="s">
        <v>179</v>
      </c>
      <c r="C9" s="250"/>
      <c r="D9" s="250"/>
      <c r="E9" s="250"/>
      <c r="F9" s="250"/>
      <c r="G9" s="250"/>
      <c r="H9" s="250"/>
      <c r="I9" s="250"/>
      <c r="J9" s="250"/>
      <c r="L9" s="251"/>
      <c r="M9" s="250"/>
      <c r="N9" s="251"/>
    </row>
    <row r="10" spans="1:14" ht="15.75">
      <c r="A10" s="287" t="s">
        <v>2</v>
      </c>
      <c r="B10" s="291" t="s">
        <v>357</v>
      </c>
      <c r="C10" s="242"/>
      <c r="D10" s="252"/>
      <c r="E10" s="252"/>
      <c r="F10" s="252"/>
      <c r="G10" s="252"/>
      <c r="H10" s="242"/>
      <c r="I10" s="242"/>
      <c r="J10" s="242"/>
      <c r="K10" s="243"/>
      <c r="L10" s="242"/>
      <c r="M10" s="72">
        <f>IF(+'Data Entry Page'!$J$22&lt;&gt;"",+'Data Entry Page'!$J$22,"")</f>
      </c>
      <c r="N10" s="242"/>
    </row>
    <row r="11" spans="1:14" ht="3" customHeight="1">
      <c r="A11" s="253"/>
      <c r="B11" s="292"/>
      <c r="C11" s="255"/>
      <c r="D11" s="255"/>
      <c r="E11" s="255"/>
      <c r="F11" s="255"/>
      <c r="G11" s="255"/>
      <c r="H11" s="242"/>
      <c r="I11" s="242"/>
      <c r="J11" s="242"/>
      <c r="K11" s="243"/>
      <c r="L11" s="256"/>
      <c r="M11" s="257"/>
      <c r="N11" s="242"/>
    </row>
    <row r="12" spans="1:14" ht="15.75">
      <c r="A12" s="287" t="s">
        <v>4</v>
      </c>
      <c r="B12" s="291" t="s">
        <v>203</v>
      </c>
      <c r="C12" s="242"/>
      <c r="D12" s="252"/>
      <c r="E12" s="252"/>
      <c r="F12" s="252"/>
      <c r="G12" s="252"/>
      <c r="H12" s="242"/>
      <c r="I12" s="242"/>
      <c r="J12" s="242"/>
      <c r="K12" s="242"/>
      <c r="L12" s="242"/>
      <c r="M12" s="72">
        <f>IF(+'Informational Data'!$M$54&lt;&gt;"",+'Informational Data'!$M$54,"")</f>
      </c>
      <c r="N12" s="242"/>
    </row>
    <row r="13" spans="1:14" ht="3" customHeight="1">
      <c r="A13" s="253"/>
      <c r="B13" s="292"/>
      <c r="C13" s="255"/>
      <c r="D13" s="255"/>
      <c r="E13" s="255"/>
      <c r="F13" s="255"/>
      <c r="G13" s="255"/>
      <c r="H13" s="242"/>
      <c r="I13" s="242"/>
      <c r="J13" s="242"/>
      <c r="K13" s="243"/>
      <c r="L13" s="256"/>
      <c r="M13" s="257"/>
      <c r="N13" s="242"/>
    </row>
    <row r="14" spans="1:14" ht="15.75">
      <c r="A14" s="253" t="s">
        <v>151</v>
      </c>
      <c r="B14" s="293" t="s">
        <v>204</v>
      </c>
      <c r="C14" s="258"/>
      <c r="D14" s="242"/>
      <c r="E14" s="258"/>
      <c r="F14" s="258"/>
      <c r="G14" s="258"/>
      <c r="H14" s="242"/>
      <c r="I14" s="242"/>
      <c r="J14" s="242"/>
      <c r="K14" s="242"/>
      <c r="L14" s="242"/>
      <c r="M14" s="198">
        <f>IF(AND('Data Entry Page'!$E$52="Yes",'Data Entry Page'!$J$53&lt;1),+'Informational Data'!M$80,IF('Data Entry Page'!$G$28&gt;0,+'Data Entry Page'!$G$28,""))</f>
      </c>
      <c r="N14" s="242"/>
    </row>
    <row r="15" spans="1:14" ht="3" customHeight="1">
      <c r="A15" s="253"/>
      <c r="B15" s="292"/>
      <c r="C15" s="255"/>
      <c r="D15" s="255"/>
      <c r="E15" s="255"/>
      <c r="F15" s="255"/>
      <c r="G15" s="255"/>
      <c r="H15" s="242"/>
      <c r="I15" s="242"/>
      <c r="J15" s="242"/>
      <c r="K15" s="243"/>
      <c r="L15" s="256"/>
      <c r="M15" s="257"/>
      <c r="N15" s="242"/>
    </row>
    <row r="16" spans="1:14" ht="15.75">
      <c r="A16" s="253" t="s">
        <v>5</v>
      </c>
      <c r="B16" s="259" t="s">
        <v>201</v>
      </c>
      <c r="C16" s="242"/>
      <c r="D16" s="242"/>
      <c r="E16" s="242"/>
      <c r="F16" s="242"/>
      <c r="G16" s="242"/>
      <c r="H16" s="242"/>
      <c r="I16" s="242"/>
      <c r="J16" s="242"/>
      <c r="K16" s="242"/>
      <c r="L16" s="242"/>
      <c r="M16" s="199">
        <f>IF(AND('Data Entry Page'!$E$52="Yes",'Data Entry Page'!$J$53=""),+M14,IF('Data Entry Page'!$G$28&gt;0,M14,'Informational Data'!M12))</f>
      </c>
      <c r="N16" s="242"/>
    </row>
    <row r="17" spans="1:14" ht="3" customHeight="1">
      <c r="A17" s="253"/>
      <c r="B17" s="292"/>
      <c r="C17" s="255"/>
      <c r="D17" s="255"/>
      <c r="E17" s="255"/>
      <c r="F17" s="255"/>
      <c r="G17" s="255"/>
      <c r="H17" s="242"/>
      <c r="I17" s="242"/>
      <c r="J17" s="242"/>
      <c r="K17" s="243"/>
      <c r="L17" s="256"/>
      <c r="M17" s="257"/>
      <c r="N17" s="242"/>
    </row>
    <row r="18" spans="1:14" ht="15.75">
      <c r="A18" s="253" t="s">
        <v>6</v>
      </c>
      <c r="B18" s="259" t="s">
        <v>205</v>
      </c>
      <c r="C18" s="242"/>
      <c r="D18" s="242"/>
      <c r="E18" s="242"/>
      <c r="F18" s="260"/>
      <c r="G18" s="261"/>
      <c r="H18" s="242"/>
      <c r="I18" s="242"/>
      <c r="J18" s="242"/>
      <c r="K18" s="242"/>
      <c r="L18" s="242"/>
      <c r="M18" s="72">
        <f>IF(OR('Data Entry Page'!E52&lt;&gt;"Yes",'Data Entry Page'!J53&gt;1),IF('Data Entry Page'!J25&lt;&gt;"",'Data Entry Page'!J25,""),'Informational Data'!M14)</f>
      </c>
      <c r="N18" s="242"/>
    </row>
    <row r="19" spans="1:14" ht="3" customHeight="1">
      <c r="A19" s="253"/>
      <c r="B19" s="292"/>
      <c r="C19" s="255"/>
      <c r="D19" s="255"/>
      <c r="E19" s="255"/>
      <c r="F19" s="255"/>
      <c r="G19" s="255"/>
      <c r="H19" s="242"/>
      <c r="I19" s="242"/>
      <c r="J19" s="242"/>
      <c r="K19" s="243"/>
      <c r="L19" s="256"/>
      <c r="M19" s="257"/>
      <c r="N19" s="242"/>
    </row>
    <row r="20" spans="1:14" ht="15.75">
      <c r="A20" s="253" t="s">
        <v>7</v>
      </c>
      <c r="B20" s="259" t="s">
        <v>202</v>
      </c>
      <c r="C20" s="242"/>
      <c r="D20" s="242"/>
      <c r="E20" s="242"/>
      <c r="F20" s="242"/>
      <c r="G20" s="242"/>
      <c r="H20" s="242"/>
      <c r="I20" s="242"/>
      <c r="J20" s="242"/>
      <c r="K20" s="242"/>
      <c r="L20" s="242"/>
      <c r="M20" s="72">
        <f>IF('Data Entry Page'!$E$77&gt;0,IF(M16&lt;M18,M16,M18),"")</f>
      </c>
      <c r="N20" s="242"/>
    </row>
    <row r="21" spans="1:14" ht="2.25" customHeight="1">
      <c r="A21" s="253"/>
      <c r="B21" s="254"/>
      <c r="C21" s="255"/>
      <c r="D21" s="255"/>
      <c r="E21" s="255"/>
      <c r="F21" s="255"/>
      <c r="G21" s="255"/>
      <c r="H21" s="242"/>
      <c r="I21" s="242"/>
      <c r="J21" s="242"/>
      <c r="K21" s="243"/>
      <c r="L21" s="256"/>
      <c r="M21" s="257"/>
      <c r="N21" s="242"/>
    </row>
    <row r="22" spans="1:14" ht="2.25" customHeight="1">
      <c r="A22" s="242"/>
      <c r="B22" s="242"/>
      <c r="C22" s="262"/>
      <c r="D22" s="242"/>
      <c r="E22" s="242"/>
      <c r="F22" s="242"/>
      <c r="G22" s="242"/>
      <c r="H22" s="242"/>
      <c r="I22" s="242"/>
      <c r="J22" s="242"/>
      <c r="K22" s="242"/>
      <c r="L22" s="242"/>
      <c r="M22" s="242"/>
      <c r="N22" s="242"/>
    </row>
    <row r="23" spans="1:14" ht="15.75">
      <c r="A23" s="242"/>
      <c r="B23" s="249" t="s">
        <v>180</v>
      </c>
      <c r="C23" s="242"/>
      <c r="D23" s="242"/>
      <c r="E23" s="242"/>
      <c r="F23" s="242"/>
      <c r="G23" s="242"/>
      <c r="H23" s="242"/>
      <c r="I23" s="242"/>
      <c r="J23" s="242"/>
      <c r="K23" s="243"/>
      <c r="L23" s="242"/>
      <c r="M23" s="242"/>
      <c r="N23" s="242"/>
    </row>
    <row r="24" spans="1:14" ht="15.75">
      <c r="A24" s="263" t="s">
        <v>24</v>
      </c>
      <c r="B24" s="296" t="s">
        <v>211</v>
      </c>
      <c r="C24" s="264"/>
      <c r="D24" s="264"/>
      <c r="E24" s="264"/>
      <c r="F24" s="264"/>
      <c r="G24" s="264"/>
      <c r="H24" s="242"/>
      <c r="I24" s="242"/>
      <c r="J24" s="242"/>
      <c r="K24" s="265"/>
      <c r="L24" s="242"/>
      <c r="M24" s="116">
        <f>IF(OR('Form A'!$N$32&lt;&gt;"",'Form A'!$N$59&lt;&gt;""),IF('Form A'!$N$59=0,0,ROUND(+('Form A'!$N$32-'Form A'!$N$59)/'Form A'!$N$59,6)),"")</f>
      </c>
      <c r="N24" s="242"/>
    </row>
    <row r="25" spans="1:14" ht="3" customHeight="1">
      <c r="A25" s="253"/>
      <c r="B25" s="254"/>
      <c r="C25" s="255"/>
      <c r="D25" s="255"/>
      <c r="E25" s="255"/>
      <c r="F25" s="255"/>
      <c r="G25" s="255"/>
      <c r="H25" s="242"/>
      <c r="I25" s="242"/>
      <c r="J25" s="242"/>
      <c r="K25" s="243"/>
      <c r="L25" s="256"/>
      <c r="M25" s="257"/>
      <c r="N25" s="242"/>
    </row>
    <row r="26" spans="1:14" ht="15.75">
      <c r="A26" s="263" t="s">
        <v>25</v>
      </c>
      <c r="B26" s="297" t="s">
        <v>212</v>
      </c>
      <c r="C26" s="250"/>
      <c r="D26" s="250"/>
      <c r="E26" s="250"/>
      <c r="F26" s="250"/>
      <c r="G26" s="250"/>
      <c r="H26" s="250"/>
      <c r="I26" s="250"/>
      <c r="J26" s="242"/>
      <c r="K26" s="261"/>
      <c r="L26" s="242"/>
      <c r="M26" s="205">
        <f>IF('Data Entry Page'!$L$5=2015,0.008,"Use PY Revision Calculator")</f>
        <v>0.008</v>
      </c>
      <c r="N26" s="242"/>
    </row>
    <row r="27" spans="1:14" ht="3" customHeight="1">
      <c r="A27" s="253"/>
      <c r="B27" s="254"/>
      <c r="C27" s="255"/>
      <c r="D27" s="255"/>
      <c r="E27" s="255"/>
      <c r="F27" s="255"/>
      <c r="G27" s="255"/>
      <c r="H27" s="242"/>
      <c r="I27" s="242"/>
      <c r="J27" s="242"/>
      <c r="K27" s="243"/>
      <c r="L27" s="256"/>
      <c r="M27" s="257"/>
      <c r="N27" s="242"/>
    </row>
    <row r="28" spans="1:14" ht="15.75">
      <c r="A28" s="263" t="s">
        <v>26</v>
      </c>
      <c r="B28" s="298" t="s">
        <v>213</v>
      </c>
      <c r="C28" s="261"/>
      <c r="D28" s="261"/>
      <c r="E28" s="261"/>
      <c r="F28" s="267"/>
      <c r="G28" s="268"/>
      <c r="H28" s="269"/>
      <c r="I28" s="268"/>
      <c r="J28" s="242"/>
      <c r="K28" s="261"/>
      <c r="L28" s="242"/>
      <c r="M28" s="115">
        <f>IF(+'Form A'!$N$59&lt;&gt;"",'Form A'!$N$59,"")</f>
      </c>
      <c r="N28" s="242"/>
    </row>
    <row r="29" spans="1:14" ht="3" customHeight="1">
      <c r="A29" s="253"/>
      <c r="B29" s="254"/>
      <c r="C29" s="255"/>
      <c r="D29" s="255"/>
      <c r="E29" s="255"/>
      <c r="F29" s="255"/>
      <c r="G29" s="255"/>
      <c r="H29" s="242"/>
      <c r="I29" s="242"/>
      <c r="J29" s="242"/>
      <c r="K29" s="243"/>
      <c r="L29" s="256"/>
      <c r="M29" s="257"/>
      <c r="N29" s="242"/>
    </row>
    <row r="30" spans="1:14" ht="15.75">
      <c r="A30" s="263" t="s">
        <v>27</v>
      </c>
      <c r="B30" s="299" t="s">
        <v>214</v>
      </c>
      <c r="C30" s="266"/>
      <c r="D30" s="261"/>
      <c r="E30" s="261"/>
      <c r="F30" s="267"/>
      <c r="G30" s="270"/>
      <c r="H30" s="261"/>
      <c r="I30" s="261"/>
      <c r="J30" s="242"/>
      <c r="K30" s="261"/>
      <c r="L30" s="242"/>
      <c r="M30" s="118">
        <f>+'Informational Data'!$M$10</f>
      </c>
      <c r="N30" s="242"/>
    </row>
    <row r="31" spans="1:14" ht="3" customHeight="1">
      <c r="A31" s="253"/>
      <c r="B31" s="254"/>
      <c r="C31" s="255"/>
      <c r="D31" s="255"/>
      <c r="E31" s="255"/>
      <c r="F31" s="255"/>
      <c r="G31" s="255"/>
      <c r="H31" s="242"/>
      <c r="I31" s="242"/>
      <c r="J31" s="242"/>
      <c r="K31" s="243"/>
      <c r="L31" s="256"/>
      <c r="M31" s="257"/>
      <c r="N31" s="242"/>
    </row>
    <row r="32" spans="1:14" ht="15.75">
      <c r="A32" s="263" t="s">
        <v>28</v>
      </c>
      <c r="B32" s="297" t="s">
        <v>199</v>
      </c>
      <c r="C32" s="250"/>
      <c r="D32" s="250"/>
      <c r="E32" s="250"/>
      <c r="F32" s="250"/>
      <c r="G32" s="250"/>
      <c r="H32" s="250"/>
      <c r="I32" s="250"/>
      <c r="J32" s="242"/>
      <c r="K32" s="261"/>
      <c r="L32" s="242"/>
      <c r="N32" s="242"/>
    </row>
    <row r="33" spans="1:14" ht="15.75">
      <c r="A33" s="263"/>
      <c r="B33" s="300" t="s">
        <v>200</v>
      </c>
      <c r="C33" s="250"/>
      <c r="D33" s="250"/>
      <c r="E33" s="250"/>
      <c r="F33" s="250"/>
      <c r="G33" s="250"/>
      <c r="H33" s="250"/>
      <c r="I33" s="250"/>
      <c r="J33" s="242"/>
      <c r="K33" s="261"/>
      <c r="L33" s="242"/>
      <c r="M33" s="115">
        <f>IF(OR($M$28&lt;&gt;"",$M$30&lt;&gt;""),ROUND(+$M$28*$M$30/100,0),"")</f>
      </c>
      <c r="N33" s="242"/>
    </row>
    <row r="34" spans="1:14" ht="3" customHeight="1">
      <c r="A34" s="253"/>
      <c r="B34" s="254"/>
      <c r="C34" s="255"/>
      <c r="D34" s="255"/>
      <c r="E34" s="255"/>
      <c r="F34" s="255"/>
      <c r="G34" s="255"/>
      <c r="H34" s="242"/>
      <c r="I34" s="242"/>
      <c r="J34" s="242"/>
      <c r="K34" s="243"/>
      <c r="L34" s="256"/>
      <c r="M34" s="257"/>
      <c r="N34" s="242"/>
    </row>
    <row r="35" spans="1:14" ht="15.75">
      <c r="A35" s="263" t="s">
        <v>29</v>
      </c>
      <c r="B35" s="293" t="s">
        <v>206</v>
      </c>
      <c r="C35" s="255"/>
      <c r="D35" s="255"/>
      <c r="E35" s="255"/>
      <c r="F35" s="255"/>
      <c r="G35" s="255"/>
      <c r="H35" s="242"/>
      <c r="I35" s="242"/>
      <c r="J35" s="242"/>
      <c r="K35" s="243"/>
      <c r="L35" s="256"/>
      <c r="M35" s="115">
        <f>IF('Data Entry Page'!$J$44&lt;&gt;"",IF('Data Entry Page'!$J$44&gt;0,'Data Entry Page'!$J$44,0),"")</f>
      </c>
      <c r="N35" s="242"/>
    </row>
    <row r="36" spans="1:14" ht="3" customHeight="1">
      <c r="A36" s="253"/>
      <c r="B36" s="254"/>
      <c r="C36" s="255"/>
      <c r="D36" s="255"/>
      <c r="E36" s="255"/>
      <c r="F36" s="255"/>
      <c r="G36" s="255"/>
      <c r="H36" s="242"/>
      <c r="I36" s="242"/>
      <c r="J36" s="242"/>
      <c r="K36" s="243"/>
      <c r="L36" s="256"/>
      <c r="M36" s="257"/>
      <c r="N36" s="242"/>
    </row>
    <row r="37" spans="1:14" ht="15.75">
      <c r="A37" s="263" t="s">
        <v>30</v>
      </c>
      <c r="B37" s="292" t="s">
        <v>207</v>
      </c>
      <c r="C37" s="255"/>
      <c r="D37" s="255"/>
      <c r="E37" s="255"/>
      <c r="F37" s="255"/>
      <c r="G37" s="255"/>
      <c r="H37" s="242"/>
      <c r="I37" s="242"/>
      <c r="J37" s="242"/>
      <c r="K37" s="243"/>
      <c r="L37" s="256"/>
      <c r="M37" s="115">
        <f>IF(OR($M$33&lt;&gt;"",$M$35&lt;&gt;""),+$M$33+$M$35,"")</f>
      </c>
      <c r="N37" s="242"/>
    </row>
    <row r="38" spans="1:14" ht="3" customHeight="1">
      <c r="A38" s="253"/>
      <c r="B38" s="254"/>
      <c r="C38" s="255"/>
      <c r="D38" s="255"/>
      <c r="E38" s="255"/>
      <c r="F38" s="255"/>
      <c r="G38" s="255"/>
      <c r="H38" s="242"/>
      <c r="I38" s="242"/>
      <c r="J38" s="242"/>
      <c r="K38" s="243"/>
      <c r="L38" s="256"/>
      <c r="M38" s="257"/>
      <c r="N38" s="242"/>
    </row>
    <row r="39" spans="1:14" ht="15.75">
      <c r="A39" s="263" t="s">
        <v>31</v>
      </c>
      <c r="B39" s="298" t="s">
        <v>44</v>
      </c>
      <c r="C39" s="261"/>
      <c r="D39" s="261"/>
      <c r="E39" s="261"/>
      <c r="F39" s="267"/>
      <c r="G39" s="268"/>
      <c r="H39" s="269"/>
      <c r="I39" s="269"/>
      <c r="J39" s="242"/>
      <c r="K39" s="261"/>
      <c r="L39" s="242"/>
      <c r="M39" s="261"/>
      <c r="N39" s="242"/>
    </row>
    <row r="40" spans="1:14" ht="15.75">
      <c r="A40" s="271"/>
      <c r="B40" s="458" t="s">
        <v>181</v>
      </c>
      <c r="C40" s="459"/>
      <c r="D40" s="459"/>
      <c r="E40" s="459"/>
      <c r="F40" s="459"/>
      <c r="G40" s="459"/>
      <c r="H40" s="459"/>
      <c r="I40" s="459"/>
      <c r="J40" s="460"/>
      <c r="K40" s="460"/>
      <c r="L40" s="242"/>
      <c r="M40" s="261"/>
      <c r="N40" s="242"/>
    </row>
    <row r="41" spans="1:14" ht="15.75">
      <c r="A41" s="263"/>
      <c r="B41" s="461" t="s">
        <v>182</v>
      </c>
      <c r="C41" s="459"/>
      <c r="D41" s="459"/>
      <c r="E41" s="459"/>
      <c r="F41" s="459"/>
      <c r="G41" s="459"/>
      <c r="H41" s="459"/>
      <c r="I41" s="459"/>
      <c r="J41" s="460"/>
      <c r="K41" s="460"/>
      <c r="L41" s="242"/>
      <c r="M41" s="119">
        <f>IF(M24&lt;&gt;"",IF(M24&lt;0,0,IF(AND(M24&gt;0.05,M26&gt;0.05),0.05,IF(M24&lt;M26,M24,M26))),"")</f>
      </c>
      <c r="N41" s="242"/>
    </row>
    <row r="42" spans="1:14" ht="3" customHeight="1">
      <c r="A42" s="253"/>
      <c r="B42" s="254"/>
      <c r="C42" s="255"/>
      <c r="D42" s="255"/>
      <c r="E42" s="255"/>
      <c r="F42" s="255"/>
      <c r="G42" s="255"/>
      <c r="H42" s="242"/>
      <c r="I42" s="242"/>
      <c r="J42" s="242"/>
      <c r="K42" s="243"/>
      <c r="L42" s="256"/>
      <c r="M42" s="257"/>
      <c r="N42" s="242"/>
    </row>
    <row r="43" spans="1:14" ht="15.75">
      <c r="A43" s="263" t="s">
        <v>32</v>
      </c>
      <c r="B43" s="297" t="s">
        <v>215</v>
      </c>
      <c r="C43" s="294"/>
      <c r="D43" s="294"/>
      <c r="E43" s="294"/>
      <c r="F43" s="294"/>
      <c r="G43" s="294"/>
      <c r="H43" s="294"/>
      <c r="I43" s="294"/>
      <c r="J43" s="262"/>
      <c r="K43" s="279"/>
      <c r="L43" s="242"/>
      <c r="M43" s="120">
        <f>IF(OR(M37&lt;&gt;"",M41&lt;&gt;""),ROUND(M37*M41,0),"")</f>
      </c>
      <c r="N43" s="242"/>
    </row>
    <row r="44" spans="1:14" ht="3" customHeight="1">
      <c r="A44" s="253"/>
      <c r="B44" s="254"/>
      <c r="C44" s="254"/>
      <c r="D44" s="254"/>
      <c r="E44" s="254"/>
      <c r="F44" s="254"/>
      <c r="G44" s="254"/>
      <c r="H44" s="262"/>
      <c r="I44" s="262"/>
      <c r="J44" s="262"/>
      <c r="K44" s="301"/>
      <c r="L44" s="256"/>
      <c r="M44" s="257"/>
      <c r="N44" s="242"/>
    </row>
    <row r="45" spans="1:14" ht="15.75">
      <c r="A45" s="263" t="s">
        <v>33</v>
      </c>
      <c r="B45" s="298" t="s">
        <v>216</v>
      </c>
      <c r="C45" s="279"/>
      <c r="D45" s="279"/>
      <c r="E45" s="279"/>
      <c r="F45" s="302"/>
      <c r="G45" s="303"/>
      <c r="H45" s="304"/>
      <c r="I45" s="304"/>
      <c r="J45" s="262"/>
      <c r="K45" s="279"/>
      <c r="L45" s="242"/>
      <c r="M45" s="120">
        <f>IF(OR(M37&lt;&gt;"",M43&lt;&gt;""),+M37+M43,"")</f>
      </c>
      <c r="N45" s="242"/>
    </row>
    <row r="46" spans="1:14" ht="3" customHeight="1">
      <c r="A46" s="253"/>
      <c r="B46" s="254"/>
      <c r="C46" s="254"/>
      <c r="D46" s="254"/>
      <c r="E46" s="254"/>
      <c r="F46" s="254"/>
      <c r="G46" s="254"/>
      <c r="H46" s="262"/>
      <c r="I46" s="262"/>
      <c r="J46" s="262"/>
      <c r="K46" s="301"/>
      <c r="L46" s="256"/>
      <c r="M46" s="257"/>
      <c r="N46" s="242"/>
    </row>
    <row r="47" spans="1:14" ht="15.75">
      <c r="A47" s="290" t="s">
        <v>34</v>
      </c>
      <c r="B47" s="292" t="s">
        <v>208</v>
      </c>
      <c r="C47" s="254"/>
      <c r="D47" s="254"/>
      <c r="E47" s="254"/>
      <c r="F47" s="254"/>
      <c r="G47" s="254"/>
      <c r="H47" s="262"/>
      <c r="I47" s="262"/>
      <c r="J47" s="262"/>
      <c r="K47" s="301"/>
      <c r="L47" s="256"/>
      <c r="M47" s="115">
        <f>IF('Data Entry Page'!$J$46&lt;&gt;"",IF('Data Entry Page'!$J$46&gt;0,'Data Entry Page'!$J$46,0),"")</f>
      </c>
      <c r="N47" s="242"/>
    </row>
    <row r="48" spans="1:14" ht="3" customHeight="1">
      <c r="A48" s="253"/>
      <c r="B48" s="254"/>
      <c r="C48" s="254"/>
      <c r="D48" s="254"/>
      <c r="E48" s="254"/>
      <c r="F48" s="254"/>
      <c r="G48" s="254"/>
      <c r="H48" s="262"/>
      <c r="I48" s="262"/>
      <c r="J48" s="262"/>
      <c r="K48" s="301"/>
      <c r="L48" s="256"/>
      <c r="M48" s="257"/>
      <c r="N48" s="242"/>
    </row>
    <row r="49" spans="1:14" ht="15.75">
      <c r="A49" s="290" t="s">
        <v>35</v>
      </c>
      <c r="B49" s="292" t="s">
        <v>209</v>
      </c>
      <c r="C49" s="254"/>
      <c r="D49" s="254"/>
      <c r="E49" s="254"/>
      <c r="F49" s="254"/>
      <c r="G49" s="254"/>
      <c r="H49" s="262"/>
      <c r="I49" s="262"/>
      <c r="J49" s="262"/>
      <c r="K49" s="301"/>
      <c r="L49" s="256"/>
      <c r="M49" s="115">
        <f>IF(OR(M45&lt;&gt;"",M47&lt;&gt;""),+M45-M47,"")</f>
      </c>
      <c r="N49" s="242"/>
    </row>
    <row r="50" spans="1:14" ht="3" customHeight="1">
      <c r="A50" s="253"/>
      <c r="B50" s="254"/>
      <c r="C50" s="254"/>
      <c r="D50" s="254"/>
      <c r="E50" s="254"/>
      <c r="F50" s="254"/>
      <c r="G50" s="254"/>
      <c r="H50" s="262"/>
      <c r="I50" s="262"/>
      <c r="J50" s="262"/>
      <c r="K50" s="301"/>
      <c r="L50" s="256"/>
      <c r="M50" s="257"/>
      <c r="N50" s="242"/>
    </row>
    <row r="51" spans="1:14" ht="15.75">
      <c r="A51" s="295" t="s">
        <v>36</v>
      </c>
      <c r="B51" s="298" t="s">
        <v>217</v>
      </c>
      <c r="C51" s="279"/>
      <c r="D51" s="279"/>
      <c r="E51" s="279"/>
      <c r="F51" s="302"/>
      <c r="G51" s="305"/>
      <c r="H51" s="279"/>
      <c r="I51" s="279"/>
      <c r="J51" s="262"/>
      <c r="K51" s="279"/>
      <c r="L51" s="242"/>
      <c r="M51" s="115">
        <f>+'Form A'!$N$32</f>
      </c>
      <c r="N51" s="242"/>
    </row>
    <row r="52" spans="1:14" ht="3" customHeight="1">
      <c r="A52" s="253"/>
      <c r="B52" s="254"/>
      <c r="C52" s="254"/>
      <c r="D52" s="254"/>
      <c r="E52" s="254"/>
      <c r="F52" s="254"/>
      <c r="G52" s="254"/>
      <c r="H52" s="262"/>
      <c r="I52" s="262"/>
      <c r="J52" s="262"/>
      <c r="K52" s="301"/>
      <c r="L52" s="256"/>
      <c r="M52" s="257"/>
      <c r="N52" s="242"/>
    </row>
    <row r="53" spans="1:14" ht="15.75">
      <c r="A53" s="295" t="s">
        <v>37</v>
      </c>
      <c r="B53" s="462" t="s">
        <v>224</v>
      </c>
      <c r="C53" s="463"/>
      <c r="D53" s="463"/>
      <c r="E53" s="463"/>
      <c r="F53" s="463"/>
      <c r="G53" s="463"/>
      <c r="H53" s="463"/>
      <c r="I53" s="463"/>
      <c r="J53" s="463"/>
      <c r="K53" s="463"/>
      <c r="L53" s="242"/>
      <c r="M53" s="261"/>
      <c r="N53" s="242"/>
    </row>
    <row r="54" spans="1:14" ht="15.75">
      <c r="A54" s="263"/>
      <c r="B54" s="463"/>
      <c r="C54" s="463"/>
      <c r="D54" s="463"/>
      <c r="E54" s="463"/>
      <c r="F54" s="463"/>
      <c r="G54" s="463"/>
      <c r="H54" s="463"/>
      <c r="I54" s="463"/>
      <c r="J54" s="463"/>
      <c r="K54" s="463"/>
      <c r="L54" s="242"/>
      <c r="M54" s="118">
        <f>IF(OR(M49&lt;&gt;"",M51&lt;&gt;""),IF(M51&gt;0,ROUND(M49/M51*100,4),0),"")</f>
      </c>
      <c r="N54" s="242"/>
    </row>
    <row r="55" spans="1:14" ht="3" customHeight="1">
      <c r="A55" s="263"/>
      <c r="B55" s="272"/>
      <c r="C55" s="272"/>
      <c r="D55" s="272"/>
      <c r="E55" s="272"/>
      <c r="F55" s="272"/>
      <c r="G55" s="272"/>
      <c r="H55" s="272"/>
      <c r="I55" s="272"/>
      <c r="J55" s="272"/>
      <c r="K55" s="272"/>
      <c r="L55" s="242"/>
      <c r="M55" s="273"/>
      <c r="N55" s="242"/>
    </row>
    <row r="56" spans="1:14" ht="3" customHeight="1">
      <c r="A56" s="271"/>
      <c r="B56" s="274"/>
      <c r="C56" s="275"/>
      <c r="D56" s="275"/>
      <c r="E56" s="275"/>
      <c r="F56" s="267"/>
      <c r="G56" s="270"/>
      <c r="H56" s="261"/>
      <c r="I56" s="261"/>
      <c r="J56" s="242"/>
      <c r="K56" s="261"/>
      <c r="L56" s="242"/>
      <c r="M56" s="261"/>
      <c r="N56" s="242"/>
    </row>
    <row r="57" spans="1:14" ht="15.75">
      <c r="A57" s="271"/>
      <c r="B57" s="249" t="s">
        <v>183</v>
      </c>
      <c r="C57" s="275"/>
      <c r="D57" s="275"/>
      <c r="E57" s="275"/>
      <c r="F57" s="267"/>
      <c r="G57" s="268"/>
      <c r="H57" s="269"/>
      <c r="I57" s="268"/>
      <c r="J57" s="242"/>
      <c r="K57" s="261"/>
      <c r="L57" s="242"/>
      <c r="M57" s="242"/>
      <c r="N57" s="242"/>
    </row>
    <row r="58" spans="1:14" ht="15.75">
      <c r="A58" s="276" t="s">
        <v>22</v>
      </c>
      <c r="B58" s="298" t="s">
        <v>184</v>
      </c>
      <c r="C58" s="261"/>
      <c r="D58" s="261"/>
      <c r="E58" s="261"/>
      <c r="F58" s="261"/>
      <c r="G58" s="261"/>
      <c r="H58" s="261"/>
      <c r="I58" s="261"/>
      <c r="J58" s="261"/>
      <c r="K58" s="261"/>
      <c r="L58" s="242"/>
      <c r="M58" s="242"/>
      <c r="N58" s="242"/>
    </row>
    <row r="59" spans="1:14" ht="15.75">
      <c r="A59" s="263"/>
      <c r="B59" s="279" t="s">
        <v>185</v>
      </c>
      <c r="C59" s="261"/>
      <c r="D59" s="261"/>
      <c r="E59" s="261"/>
      <c r="F59" s="261"/>
      <c r="G59" s="261"/>
      <c r="H59" s="261"/>
      <c r="I59" s="261"/>
      <c r="J59" s="261"/>
      <c r="K59" s="243"/>
      <c r="L59" s="242"/>
      <c r="M59" s="203">
        <f>IF('Form B'!$K$13&lt;&gt;"",IF(OR('Data Entry Page'!$E$52="No",'Data Entry Page'!$J$53&gt;0),0,+'Informational Data'!M10),"")</f>
      </c>
      <c r="N59" s="242"/>
    </row>
    <row r="60" spans="1:14" ht="3" customHeight="1">
      <c r="A60" s="253"/>
      <c r="B60" s="254"/>
      <c r="C60" s="255"/>
      <c r="D60" s="255"/>
      <c r="E60" s="255"/>
      <c r="F60" s="255"/>
      <c r="G60" s="255"/>
      <c r="H60" s="242"/>
      <c r="I60" s="242"/>
      <c r="J60" s="242"/>
      <c r="K60" s="243"/>
      <c r="L60" s="256"/>
      <c r="M60" s="257"/>
      <c r="N60" s="242"/>
    </row>
    <row r="61" spans="1:14" ht="15.75">
      <c r="A61" s="276" t="s">
        <v>23</v>
      </c>
      <c r="B61" s="298" t="s">
        <v>186</v>
      </c>
      <c r="C61" s="261"/>
      <c r="D61" s="261"/>
      <c r="E61" s="261"/>
      <c r="F61" s="261"/>
      <c r="G61" s="261"/>
      <c r="H61" s="261"/>
      <c r="I61" s="261"/>
      <c r="J61" s="261"/>
      <c r="K61" s="243"/>
      <c r="L61" s="242"/>
      <c r="M61" s="261"/>
      <c r="N61" s="242"/>
    </row>
    <row r="62" spans="1:14" ht="15.75">
      <c r="A62" s="263"/>
      <c r="B62" s="279" t="s">
        <v>219</v>
      </c>
      <c r="C62" s="261"/>
      <c r="D62" s="261"/>
      <c r="E62" s="261"/>
      <c r="F62" s="261"/>
      <c r="G62" s="261"/>
      <c r="H62" s="261"/>
      <c r="I62" s="261"/>
      <c r="J62" s="261"/>
      <c r="K62" s="243"/>
      <c r="L62" s="242"/>
      <c r="M62" s="203">
        <f>IF('Form B'!K13&lt;&gt;"",IF('Form B'!$I60&lt;&gt;"",+'Form B'!$I60+M59,IF('Form B'!$I63&lt;&gt;"",+'Form B'!$I63,"")),"")</f>
      </c>
      <c r="N62" s="242"/>
    </row>
    <row r="63" spans="1:14" ht="3" customHeight="1">
      <c r="A63" s="253"/>
      <c r="B63" s="254"/>
      <c r="C63" s="255"/>
      <c r="D63" s="255"/>
      <c r="E63" s="255"/>
      <c r="F63" s="255"/>
      <c r="G63" s="255"/>
      <c r="H63" s="242"/>
      <c r="I63" s="242"/>
      <c r="J63" s="242"/>
      <c r="K63" s="243"/>
      <c r="L63" s="256"/>
      <c r="M63" s="257"/>
      <c r="N63" s="242"/>
    </row>
    <row r="64" spans="1:14" ht="15.75">
      <c r="A64" s="276" t="s">
        <v>24</v>
      </c>
      <c r="B64" s="298" t="s">
        <v>213</v>
      </c>
      <c r="C64" s="261"/>
      <c r="D64" s="261"/>
      <c r="E64" s="261"/>
      <c r="F64" s="261"/>
      <c r="G64" s="261"/>
      <c r="H64" s="261"/>
      <c r="I64" s="261"/>
      <c r="J64" s="261"/>
      <c r="K64" s="243"/>
      <c r="L64" s="242"/>
      <c r="M64" s="193">
        <f>IF('Form B'!K13&lt;&gt;"",+'Form A'!N59,"")</f>
      </c>
      <c r="N64" s="242"/>
    </row>
    <row r="65" spans="1:14" ht="3" customHeight="1">
      <c r="A65" s="253"/>
      <c r="B65" s="254"/>
      <c r="C65" s="255"/>
      <c r="D65" s="255"/>
      <c r="E65" s="255"/>
      <c r="F65" s="255"/>
      <c r="G65" s="255"/>
      <c r="H65" s="242"/>
      <c r="I65" s="242"/>
      <c r="J65" s="242"/>
      <c r="K65" s="243"/>
      <c r="L65" s="256"/>
      <c r="M65" s="257"/>
      <c r="N65" s="242"/>
    </row>
    <row r="66" spans="1:14" ht="15.75">
      <c r="A66" s="276" t="s">
        <v>25</v>
      </c>
      <c r="B66" s="297" t="s">
        <v>220</v>
      </c>
      <c r="C66" s="265"/>
      <c r="D66" s="265"/>
      <c r="E66" s="265"/>
      <c r="F66" s="265"/>
      <c r="G66" s="265"/>
      <c r="H66" s="265"/>
      <c r="I66" s="261"/>
      <c r="J66" s="261"/>
      <c r="K66" s="243"/>
      <c r="L66" s="242"/>
      <c r="M66" s="193">
        <f>IF(OR(M62&lt;&gt;"",M64&lt;&gt;""),ROUND(M62*M64/100,0),"")</f>
      </c>
      <c r="N66" s="242"/>
    </row>
    <row r="67" spans="1:14" ht="3" customHeight="1">
      <c r="A67" s="253"/>
      <c r="B67" s="254"/>
      <c r="C67" s="255"/>
      <c r="D67" s="255"/>
      <c r="E67" s="255"/>
      <c r="F67" s="255"/>
      <c r="G67" s="255"/>
      <c r="H67" s="242"/>
      <c r="I67" s="242"/>
      <c r="J67" s="242"/>
      <c r="K67" s="243"/>
      <c r="L67" s="256"/>
      <c r="M67" s="257"/>
      <c r="N67" s="242"/>
    </row>
    <row r="68" spans="1:14" ht="15.75">
      <c r="A68" s="276" t="s">
        <v>26</v>
      </c>
      <c r="B68" s="279" t="s">
        <v>218</v>
      </c>
      <c r="C68" s="261"/>
      <c r="D68" s="261"/>
      <c r="E68" s="261"/>
      <c r="F68" s="261"/>
      <c r="G68" s="261"/>
      <c r="H68" s="261"/>
      <c r="I68" s="261"/>
      <c r="J68" s="261"/>
      <c r="K68" s="243"/>
      <c r="L68" s="242"/>
      <c r="M68" s="205">
        <f>IF('Data Entry Page'!$L$5=2015,0.008,"Use PY Revision Calculator")</f>
        <v>0.008</v>
      </c>
      <c r="N68" s="242"/>
    </row>
    <row r="69" spans="1:14" ht="3" customHeight="1">
      <c r="A69" s="253"/>
      <c r="B69" s="254"/>
      <c r="C69" s="255"/>
      <c r="D69" s="255"/>
      <c r="E69" s="255"/>
      <c r="F69" s="255"/>
      <c r="G69" s="255"/>
      <c r="H69" s="242"/>
      <c r="I69" s="242"/>
      <c r="J69" s="242"/>
      <c r="K69" s="243"/>
      <c r="L69" s="256"/>
      <c r="M69" s="257"/>
      <c r="N69" s="242"/>
    </row>
    <row r="70" spans="1:14" ht="15.75">
      <c r="A70" s="276" t="s">
        <v>27</v>
      </c>
      <c r="B70" s="298" t="s">
        <v>221</v>
      </c>
      <c r="C70" s="261"/>
      <c r="D70" s="261"/>
      <c r="E70" s="261"/>
      <c r="F70" s="261"/>
      <c r="G70" s="261"/>
      <c r="H70" s="261"/>
      <c r="I70" s="261"/>
      <c r="J70" s="261"/>
      <c r="K70" s="243"/>
      <c r="L70" s="242"/>
      <c r="M70" s="206">
        <f>IF(AND(M66&lt;&gt;"",M68&lt;&gt;""),ROUND(M66*M68,0),"")</f>
      </c>
      <c r="N70" s="242"/>
    </row>
    <row r="71" spans="1:14" ht="3" customHeight="1">
      <c r="A71" s="253"/>
      <c r="B71" s="254"/>
      <c r="C71" s="255"/>
      <c r="D71" s="255"/>
      <c r="E71" s="255"/>
      <c r="F71" s="255"/>
      <c r="G71" s="255"/>
      <c r="H71" s="242"/>
      <c r="I71" s="242"/>
      <c r="J71" s="242"/>
      <c r="K71" s="243"/>
      <c r="L71" s="256"/>
      <c r="M71" s="257"/>
      <c r="N71" s="242"/>
    </row>
    <row r="72" spans="1:14" ht="15.75">
      <c r="A72" s="276" t="s">
        <v>28</v>
      </c>
      <c r="B72" s="298" t="s">
        <v>187</v>
      </c>
      <c r="C72" s="261"/>
      <c r="D72" s="261"/>
      <c r="E72" s="261"/>
      <c r="F72" s="261"/>
      <c r="G72" s="261"/>
      <c r="H72" s="261"/>
      <c r="I72" s="261"/>
      <c r="J72" s="261"/>
      <c r="K72" s="243"/>
      <c r="L72" s="242"/>
      <c r="M72" s="261"/>
      <c r="N72" s="242"/>
    </row>
    <row r="73" spans="1:14" ht="15.75">
      <c r="A73" s="276"/>
      <c r="B73" s="278" t="s">
        <v>222</v>
      </c>
      <c r="C73" s="261"/>
      <c r="D73" s="261"/>
      <c r="E73" s="261"/>
      <c r="F73" s="261"/>
      <c r="G73" s="261"/>
      <c r="H73" s="261"/>
      <c r="I73" s="261"/>
      <c r="J73" s="261"/>
      <c r="K73" s="243"/>
      <c r="L73" s="242"/>
      <c r="M73" s="193">
        <f>IF(OR(M66&lt;&gt;"",M70&lt;&gt;""),+M66+M70,"")</f>
      </c>
      <c r="N73" s="242"/>
    </row>
    <row r="74" spans="1:14" ht="3" customHeight="1">
      <c r="A74" s="253"/>
      <c r="B74" s="254"/>
      <c r="C74" s="255"/>
      <c r="D74" s="255"/>
      <c r="E74" s="255"/>
      <c r="F74" s="255"/>
      <c r="G74" s="255"/>
      <c r="H74" s="242"/>
      <c r="I74" s="242"/>
      <c r="J74" s="242"/>
      <c r="K74" s="243"/>
      <c r="L74" s="256"/>
      <c r="M74" s="257"/>
      <c r="N74" s="242"/>
    </row>
    <row r="75" spans="1:14" ht="15.75">
      <c r="A75" s="276" t="s">
        <v>29</v>
      </c>
      <c r="B75" s="298" t="s">
        <v>217</v>
      </c>
      <c r="C75" s="261"/>
      <c r="D75" s="261"/>
      <c r="E75" s="261"/>
      <c r="F75" s="261"/>
      <c r="G75" s="267"/>
      <c r="H75" s="270"/>
      <c r="I75" s="261"/>
      <c r="J75" s="261"/>
      <c r="K75" s="243"/>
      <c r="L75" s="242"/>
      <c r="M75" s="193">
        <f>IF('Form B'!K13&lt;&gt;"",+'Form A'!N32,"")</f>
      </c>
      <c r="N75" s="242"/>
    </row>
    <row r="76" spans="1:14" ht="3" customHeight="1">
      <c r="A76" s="253"/>
      <c r="B76" s="254"/>
      <c r="C76" s="255"/>
      <c r="D76" s="255"/>
      <c r="E76" s="255"/>
      <c r="F76" s="255"/>
      <c r="G76" s="255"/>
      <c r="H76" s="242"/>
      <c r="I76" s="242"/>
      <c r="J76" s="242"/>
      <c r="K76" s="243"/>
      <c r="L76" s="256"/>
      <c r="M76" s="257"/>
      <c r="N76" s="242"/>
    </row>
    <row r="77" spans="1:14" ht="15.75">
      <c r="A77" s="276" t="s">
        <v>30</v>
      </c>
      <c r="B77" s="306" t="s">
        <v>225</v>
      </c>
      <c r="C77" s="261"/>
      <c r="D77" s="261"/>
      <c r="E77" s="261"/>
      <c r="F77" s="261"/>
      <c r="G77" s="261"/>
      <c r="H77" s="261"/>
      <c r="I77" s="261"/>
      <c r="J77" s="261"/>
      <c r="K77" s="243"/>
      <c r="L77" s="242"/>
      <c r="M77" s="203">
        <f>IF('Form B'!$K$13&lt;&gt;"",IF(M75&lt;&gt;0,ROUND(+M73/M75*100,4),0),"")</f>
      </c>
      <c r="N77" s="242"/>
    </row>
    <row r="78" spans="1:14" ht="3" customHeight="1">
      <c r="A78" s="253"/>
      <c r="B78" s="254"/>
      <c r="C78" s="255"/>
      <c r="D78" s="255"/>
      <c r="E78" s="255"/>
      <c r="F78" s="255"/>
      <c r="G78" s="255"/>
      <c r="H78" s="242"/>
      <c r="I78" s="242"/>
      <c r="J78" s="242"/>
      <c r="K78" s="243"/>
      <c r="L78" s="256"/>
      <c r="M78" s="257"/>
      <c r="N78" s="242"/>
    </row>
    <row r="79" spans="1:14" ht="15.75">
      <c r="A79" s="276" t="s">
        <v>31</v>
      </c>
      <c r="B79" s="298" t="s">
        <v>188</v>
      </c>
      <c r="C79" s="261"/>
      <c r="D79" s="261"/>
      <c r="E79" s="261"/>
      <c r="F79" s="261"/>
      <c r="G79" s="261"/>
      <c r="H79" s="261"/>
      <c r="I79" s="261"/>
      <c r="J79" s="261"/>
      <c r="K79" s="243"/>
      <c r="L79" s="242"/>
      <c r="M79" s="277"/>
      <c r="N79" s="242"/>
    </row>
    <row r="80" spans="1:14" ht="15.75">
      <c r="A80" s="276"/>
      <c r="B80" s="278" t="s">
        <v>223</v>
      </c>
      <c r="C80" s="279"/>
      <c r="D80" s="279"/>
      <c r="E80" s="279"/>
      <c r="F80" s="279"/>
      <c r="G80" s="279"/>
      <c r="H80" s="279"/>
      <c r="I80" s="279"/>
      <c r="J80" s="261"/>
      <c r="K80" s="243"/>
      <c r="L80" s="242"/>
      <c r="M80" s="207">
        <f>IF(M62&gt;M77,M62,M77)</f>
      </c>
      <c r="N80" s="242"/>
    </row>
    <row r="81" spans="1:14" ht="3.75" customHeight="1">
      <c r="A81" s="253"/>
      <c r="B81" s="254"/>
      <c r="C81" s="255"/>
      <c r="D81" s="255"/>
      <c r="E81" s="255"/>
      <c r="F81" s="255"/>
      <c r="G81" s="255"/>
      <c r="H81" s="242"/>
      <c r="I81" s="242"/>
      <c r="J81" s="242"/>
      <c r="K81" s="243"/>
      <c r="L81" s="256"/>
      <c r="M81" s="257"/>
      <c r="N81" s="242"/>
    </row>
    <row r="82" spans="1:14" ht="3.75" customHeight="1">
      <c r="A82" s="280"/>
      <c r="B82" s="261"/>
      <c r="C82" s="261"/>
      <c r="D82" s="261"/>
      <c r="E82" s="261"/>
      <c r="F82" s="261"/>
      <c r="G82" s="261"/>
      <c r="H82" s="261"/>
      <c r="I82" s="261"/>
      <c r="J82" s="261"/>
      <c r="K82" s="261"/>
      <c r="L82" s="242"/>
      <c r="M82" s="242"/>
      <c r="N82" s="242"/>
    </row>
  </sheetData>
  <sheetProtection password="A999" sheet="1"/>
  <mergeCells count="5">
    <mergeCell ref="B40:K40"/>
    <mergeCell ref="B41:K41"/>
    <mergeCell ref="B53:K54"/>
    <mergeCell ref="A2:K5"/>
    <mergeCell ref="B6:K7"/>
  </mergeCells>
  <printOptions/>
  <pageMargins left="0" right="0" top="0.25" bottom="0" header="0.3" footer="0"/>
  <pageSetup orientation="portrait" scale="90" r:id="rId1"/>
  <headerFooter>
    <oddFooter>&amp;L&amp;"Times New Roman,Bold"&amp;10(Form Revised 07-2015)&amp;C&amp;"Times New Roman,Bold"&amp;10Informal Tax Rate Calculator File
Informational Tax Rate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Webb</dc:creator>
  <cp:keywords/>
  <dc:description/>
  <cp:lastModifiedBy>Becky Webb</cp:lastModifiedBy>
  <cp:lastPrinted>2015-07-14T14:54:44Z</cp:lastPrinted>
  <dcterms:created xsi:type="dcterms:W3CDTF">2003-03-17T16:23:27Z</dcterms:created>
  <dcterms:modified xsi:type="dcterms:W3CDTF">2015-07-20T13:36:09Z</dcterms:modified>
  <cp:category/>
  <cp:version/>
  <cp:contentType/>
  <cp:contentStatus/>
</cp:coreProperties>
</file>