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345" windowWidth="19140" windowHeight="11160" tabRatio="805" activeTab="0"/>
  </bookViews>
  <sheets>
    <sheet name="Data Entry Page" sheetId="1" r:id="rId1"/>
    <sheet name="Summary Page" sheetId="2" r:id="rId2"/>
    <sheet name="Form A" sheetId="3" r:id="rId3"/>
    <sheet name="Form B" sheetId="4" r:id="rId4"/>
    <sheet name="Form C" sheetId="5" r:id="rId5"/>
    <sheet name="Informational Summary Page" sheetId="6" r:id="rId6"/>
    <sheet name="Informational Form A" sheetId="7" r:id="rId7"/>
    <sheet name="Informational Form B" sheetId="8" r:id="rId8"/>
    <sheet name="A" sheetId="9" r:id="rId9"/>
  </sheets>
  <definedNames>
    <definedName name="_xlnm.Print_Area" localSheetId="0">'Data Entry Page'!$A$1:$T$84</definedName>
    <definedName name="_xlnm.Print_Area" localSheetId="4">'Form C'!$A$1:$O$67</definedName>
    <definedName name="_xlnm.Print_Titles" localSheetId="2">'Form A'!$1:$16</definedName>
    <definedName name="_xlnm.Print_Titles" localSheetId="3">'Form B'!$1:$10</definedName>
    <definedName name="_xlnm.Print_Titles" localSheetId="6">'Informational Form A'!$1:$18</definedName>
    <definedName name="_xlnm.Print_Titles" localSheetId="7">'Informational Form B'!$1:$10</definedName>
  </definedNames>
  <calcPr fullCalcOnLoad="1"/>
</workbook>
</file>

<file path=xl/comments1.xml><?xml version="1.0" encoding="utf-8"?>
<comments xmlns="http://schemas.openxmlformats.org/spreadsheetml/2006/main">
  <authors>
    <author>Becky Webb</author>
  </authors>
  <commentList>
    <comment ref="H16" authorId="0">
      <text>
        <r>
          <rPr>
            <b/>
            <sz val="8"/>
            <rFont val="Tahoma"/>
            <family val="2"/>
          </rPr>
          <t>Prior Year Tax Rate Ceiling
Based on Prior Year Tax Rate Ceiling
Residential</t>
        </r>
        <r>
          <rPr>
            <sz val="8"/>
            <rFont val="Tahoma"/>
            <family val="2"/>
          </rPr>
          <t xml:space="preserve">
Enter the rate on 2014 Informational Tax Rate Summary Page, Line F from the most updated 2014 form.
This number is revised as changes or updates are made to the 2014 data.
</t>
        </r>
        <r>
          <rPr>
            <b/>
            <sz val="8"/>
            <rFont val="Tahoma"/>
            <family val="2"/>
          </rPr>
          <t xml:space="preserve">Additional Explanation:
</t>
        </r>
        <r>
          <rPr>
            <sz val="8"/>
            <rFont val="Tahoma"/>
            <family val="2"/>
          </rPr>
          <t xml:space="preserve">For those political subdivisions that voluntarily reduced their tax rate in an even numbered year but did not revert back to the tax rate ceiling without the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xml:space="preserve">  The tax rate ceiling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DO NOT allow the political subdivision to increase the tax rate ceiling this year since 2015 is an odd numbered year.
</t>
        </r>
      </text>
    </comment>
    <comment ref="A2" authorId="0">
      <text>
        <r>
          <rPr>
            <b/>
            <sz val="8"/>
            <rFont val="Tahoma"/>
            <family val="2"/>
          </rPr>
          <t>School District Name</t>
        </r>
        <r>
          <rPr>
            <sz val="8"/>
            <rFont val="Tahoma"/>
            <family val="2"/>
          </rPr>
          <t xml:space="preserve">
Can be found on previous years' tax rate forms and certification letters.
</t>
        </r>
        <r>
          <rPr>
            <sz val="8"/>
            <rFont val="Tahoma"/>
            <family val="2"/>
          </rPr>
          <t xml:space="preserve">
</t>
        </r>
      </text>
    </comment>
    <comment ref="H2" authorId="0">
      <text>
        <r>
          <rPr>
            <b/>
            <sz val="8"/>
            <rFont val="Tahoma"/>
            <family val="2"/>
          </rPr>
          <t>Political Subdivision Code
1st 2 Digits</t>
        </r>
        <r>
          <rPr>
            <sz val="8"/>
            <rFont val="Tahoma"/>
            <family val="2"/>
          </rPr>
          <t xml:space="preserve">
Can be found on previous years' tax rate forms and certification letters.
The first 2 digits indicate the type of political subdivision.  
School Districts are type 30.
</t>
        </r>
      </text>
    </comment>
    <comment ref="J2" authorId="0">
      <text>
        <r>
          <rPr>
            <b/>
            <sz val="8"/>
            <rFont val="Tahoma"/>
            <family val="2"/>
          </rPr>
          <t>Political Subdivision Code
Middle 3 Digits</t>
        </r>
        <r>
          <rPr>
            <sz val="8"/>
            <rFont val="Tahoma"/>
            <family val="2"/>
          </rPr>
          <t xml:space="preserve">
Can be found on previous years' tax rate forms and certification letters.
The middle 3 digits indicate primary county.
St. Louis County's county code is 096.
</t>
        </r>
        <r>
          <rPr>
            <sz val="8"/>
            <rFont val="Tahoma"/>
            <family val="2"/>
          </rPr>
          <t xml:space="preserve">
</t>
        </r>
      </text>
    </comment>
    <comment ref="L2" authorId="0">
      <text>
        <r>
          <rPr>
            <b/>
            <sz val="8"/>
            <rFont val="Tahoma"/>
            <family val="2"/>
          </rPr>
          <t>Political Subdivision Code
Last 4 Digits</t>
        </r>
        <r>
          <rPr>
            <sz val="8"/>
            <rFont val="Tahoma"/>
            <family val="2"/>
          </rPr>
          <t xml:space="preserve">
Can be found on previous years' tax rate forms and certification letters.
The last 4 digits indicate the sequencing.
</t>
        </r>
        <r>
          <rPr>
            <sz val="8"/>
            <rFont val="Tahoma"/>
            <family val="2"/>
          </rPr>
          <t xml:space="preserve">
</t>
        </r>
      </text>
    </comment>
    <comment ref="N2" authorId="0">
      <text>
        <r>
          <rPr>
            <b/>
            <sz val="8"/>
            <rFont val="Tahoma"/>
            <family val="2"/>
          </rPr>
          <t>Levy Purpose</t>
        </r>
        <r>
          <rPr>
            <sz val="8"/>
            <rFont val="Tahoma"/>
            <family val="2"/>
          </rPr>
          <t xml:space="preserve">
Can be found on previous years' tax rate forms and certification letters.
</t>
        </r>
        <r>
          <rPr>
            <sz val="8"/>
            <rFont val="Tahoma"/>
            <family val="2"/>
          </rPr>
          <t xml:space="preserve">
</t>
        </r>
      </text>
    </comment>
    <comment ref="J16" authorId="0">
      <text>
        <r>
          <rPr>
            <b/>
            <sz val="8"/>
            <rFont val="Tahoma"/>
            <family val="2"/>
          </rPr>
          <t>Prior Year Tax Rate Ceiling
Based on Prior Year Tax Rate Ceiling
Agricultural</t>
        </r>
        <r>
          <rPr>
            <sz val="8"/>
            <rFont val="Tahoma"/>
            <family val="2"/>
          </rPr>
          <t xml:space="preserve">
Enter the rate on 2014 Informational Tax Rate Summary Page, Line F from the most updated 2014 form.
This number is revised as changes or updates are made to the 2014 data.
</t>
        </r>
        <r>
          <rPr>
            <b/>
            <sz val="8"/>
            <rFont val="Tahoma"/>
            <family val="2"/>
          </rPr>
          <t>Additional Explanation:</t>
        </r>
        <r>
          <rPr>
            <sz val="8"/>
            <rFont val="Tahoma"/>
            <family val="2"/>
          </rPr>
          <t xml:space="preserve">
For those political subdivisions that voluntarily reduced their tax rate in an even numbered year but did not revert back to the tax rate ceiling without the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The tax rate ceiling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DO NOT allow the political subdivision to increase the tax rate ceiling this year since 2015 is an odd numbered year.</t>
        </r>
      </text>
    </comment>
    <comment ref="L16" authorId="0">
      <text>
        <r>
          <rPr>
            <b/>
            <sz val="8"/>
            <rFont val="Tahoma"/>
            <family val="2"/>
          </rPr>
          <t>Prior Year Tax Rate Ceiling
Based on Prior Year Tax Rate Ceiling
Commercial</t>
        </r>
        <r>
          <rPr>
            <sz val="8"/>
            <rFont val="Tahoma"/>
            <family val="2"/>
          </rPr>
          <t xml:space="preserve">
Enter the rate on 2014 Informational Tax Rate Summary Page, Line F from the most updated 2014 form.
This number is revised as changes or updates are made to the 2014 data.
</t>
        </r>
        <r>
          <rPr>
            <b/>
            <sz val="8"/>
            <rFont val="Tahoma"/>
            <family val="2"/>
          </rPr>
          <t>Additional Explanation:</t>
        </r>
        <r>
          <rPr>
            <sz val="8"/>
            <rFont val="Tahoma"/>
            <family val="2"/>
          </rPr>
          <t xml:space="preserve">
For those political subdivisions that voluntarily reduced their tax rate in an even numbered year but did not revert back to the tax rate ceiling without the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xml:space="preserve">  The tax rate ceiling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DO NOT allow the political subdivision to increase the tax rate ceiling this year since 2015 is an odd numbered year.</t>
        </r>
      </text>
    </comment>
    <comment ref="N16" authorId="0">
      <text>
        <r>
          <rPr>
            <b/>
            <sz val="8"/>
            <rFont val="Tahoma"/>
            <family val="2"/>
          </rPr>
          <t>Prior Year Tax Rate Ceiling
Based on Prior Year Tax Rate Ceiling
Personal</t>
        </r>
        <r>
          <rPr>
            <sz val="8"/>
            <rFont val="Tahoma"/>
            <family val="2"/>
          </rPr>
          <t xml:space="preserve">
Enter the rate on 2014 Informational Tax Rate Summary Page, Line F from the most updated 2014 form.
This number is revised as changes or updates are made to the 2014 data.
</t>
        </r>
        <r>
          <rPr>
            <b/>
            <sz val="8"/>
            <rFont val="Tahoma"/>
            <family val="2"/>
          </rPr>
          <t>Additional Explanation:</t>
        </r>
        <r>
          <rPr>
            <sz val="8"/>
            <rFont val="Tahoma"/>
            <family val="2"/>
          </rPr>
          <t xml:space="preserve">
For those political subdivisions that voluntarily reduced their tax rate in an even numbered year but did not revert back to the tax rate ceiling without the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xml:space="preserve">  The tax rate ceiling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DO NOT allow the political subdivision to increase the tax rate ceiling this year since 2015 is an odd numbered year.</t>
        </r>
      </text>
    </comment>
    <comment ref="P16" authorId="0">
      <text>
        <r>
          <rPr>
            <b/>
            <sz val="8"/>
            <rFont val="Tahoma"/>
            <family val="2"/>
          </rPr>
          <t>Prior Year Tax Rate Ceiling
Based on Prior Year Tax Rate Ceiling
Prior Method</t>
        </r>
        <r>
          <rPr>
            <sz val="8"/>
            <rFont val="Tahoma"/>
            <family val="2"/>
          </rPr>
          <t xml:space="preserve">
Enter the rate on 2014 Informational Tax Rate Summary Page, Line F from the most updated 2014 form.
This number is revised as changes or updates are made to the 2014 data.
</t>
        </r>
        <r>
          <rPr>
            <b/>
            <sz val="8"/>
            <rFont val="Tahoma"/>
            <family val="2"/>
          </rPr>
          <t>Additional Explanation:</t>
        </r>
        <r>
          <rPr>
            <sz val="8"/>
            <rFont val="Tahoma"/>
            <family val="2"/>
          </rPr>
          <t xml:space="preserve">
For those political subdivisions that voluntarily reduced their tax rate in an even numbered year but did not revert back to the tax rate ceiling without the voluntary reduction,  the 2015 tax rate ceiling will be based on the voluntarily reduced rate. </t>
        </r>
        <r>
          <rPr>
            <b/>
            <sz val="8"/>
            <rFont val="Tahoma"/>
            <family val="2"/>
          </rPr>
          <t xml:space="preserve"> The political subdivision must use the Tax Rate Summary Page for setting its property tax rate.</t>
        </r>
        <r>
          <rPr>
            <sz val="8"/>
            <rFont val="Tahoma"/>
            <family val="2"/>
          </rPr>
          <t xml:space="preserve">  The tax rate ceiling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DO NOT allow the political subdivision to increase the tax rate ceiling this year since 2015 is an odd numbered year.</t>
        </r>
      </text>
    </comment>
    <comment ref="H22" authorId="0">
      <text>
        <r>
          <rPr>
            <b/>
            <sz val="8"/>
            <rFont val="Tahoma"/>
            <family val="2"/>
          </rPr>
          <t xml:space="preserve">Maximum Authorized Levy
Residential
</t>
        </r>
        <r>
          <rPr>
            <sz val="8"/>
            <rFont val="Tahoma"/>
            <family val="2"/>
          </rPr>
          <t xml:space="preserve">Enter the Greater of the 1984 or the Most Recent Voter Approved Rate.
Prior Year Informational Summary Page, Line E (if no election) or Informational Form B, Line 16 for current year elections.
</t>
        </r>
      </text>
    </comment>
    <comment ref="J22" authorId="0">
      <text>
        <r>
          <rPr>
            <b/>
            <sz val="8"/>
            <rFont val="Tahoma"/>
            <family val="2"/>
          </rPr>
          <t xml:space="preserve">Maximum Authorized Levy
Agricultural
</t>
        </r>
        <r>
          <rPr>
            <sz val="8"/>
            <rFont val="Tahoma"/>
            <family val="2"/>
          </rPr>
          <t xml:space="preserve">Enter the Greater of the 1984 or the Most Recent Voter Approved Rate.
Prior Year Informational Summary Page, Line E (if no election) or Informational Form B, Line 16 for current year elections.
</t>
        </r>
      </text>
    </comment>
    <comment ref="L22" authorId="0">
      <text>
        <r>
          <rPr>
            <b/>
            <sz val="8"/>
            <rFont val="Tahoma"/>
            <family val="2"/>
          </rPr>
          <t xml:space="preserve">Maximum Authorized Levy
Commercial
</t>
        </r>
        <r>
          <rPr>
            <sz val="8"/>
            <rFont val="Tahoma"/>
            <family val="2"/>
          </rPr>
          <t>Enter the Greater of the 1984 or the Most Recent Voter Approved Rate.
Prior Year Informational Summary Page, Line E (if no election) or Informational Form B, Line 16 for current year elections.</t>
        </r>
      </text>
    </comment>
    <comment ref="N22" authorId="0">
      <text>
        <r>
          <rPr>
            <b/>
            <sz val="8"/>
            <rFont val="Tahoma"/>
            <family val="2"/>
          </rPr>
          <t xml:space="preserve">Maximum Authorized Levy
Personal
</t>
        </r>
        <r>
          <rPr>
            <sz val="8"/>
            <rFont val="Tahoma"/>
            <family val="2"/>
          </rPr>
          <t>Enter the Greater of the 1984 or the Most Recent Voter Approved Rate.
Prior Year Informational Summary Page, Line E (if no election) or Informational Form B, Line 16 for current year elections.</t>
        </r>
      </text>
    </comment>
    <comment ref="P22" authorId="0">
      <text>
        <r>
          <rPr>
            <b/>
            <sz val="8"/>
            <rFont val="Tahoma"/>
            <family val="2"/>
          </rPr>
          <t xml:space="preserve">Maximum Authorized Levy
Prior Method
</t>
        </r>
        <r>
          <rPr>
            <sz val="8"/>
            <rFont val="Tahoma"/>
            <family val="2"/>
          </rPr>
          <t xml:space="preserve">Enter the Greater of the 1984 or the Most Recent Voter Approved Rate.
Prior Year Informational Summary Page, Line E (if no election) or Informational Form B, Line 16 for current year elections.
 </t>
        </r>
      </text>
    </comment>
    <comment ref="L27" authorId="0">
      <text>
        <r>
          <rPr>
            <b/>
            <sz val="8"/>
            <rFont val="Tahoma"/>
            <family val="2"/>
          </rPr>
          <t xml:space="preserve">Amend 2 Date
</t>
        </r>
        <r>
          <rPr>
            <sz val="8"/>
            <rFont val="Tahoma"/>
            <family val="2"/>
          </rPr>
          <t xml:space="preserve">Enter the date of the board hearing in 2015 where the school board elected to implement Amendment 2 by increasing the tax rate ceiling up to $2.75.
</t>
        </r>
        <r>
          <rPr>
            <b/>
            <sz val="8"/>
            <rFont val="Tahoma"/>
            <family val="2"/>
          </rPr>
          <t xml:space="preserve">
</t>
        </r>
        <r>
          <rPr>
            <sz val="8"/>
            <rFont val="Tahoma"/>
            <family val="2"/>
          </rPr>
          <t xml:space="preserve">
</t>
        </r>
      </text>
    </comment>
    <comment ref="N27" authorId="0">
      <text>
        <r>
          <rPr>
            <b/>
            <sz val="8"/>
            <rFont val="Tahoma"/>
            <family val="2"/>
          </rPr>
          <t>Amend 2 Rate</t>
        </r>
        <r>
          <rPr>
            <sz val="8"/>
            <rFont val="Tahoma"/>
            <family val="2"/>
          </rPr>
          <t xml:space="preserve">
Enter the rate the school board increased the  tax rate ceiling to.  
Amendment 2 allows the school board to increase the tax rate ceiling up to $2.75.</t>
        </r>
        <r>
          <rPr>
            <sz val="8"/>
            <rFont val="Tahoma"/>
            <family val="2"/>
          </rPr>
          <t xml:space="preserve">
</t>
        </r>
      </text>
    </comment>
    <comment ref="H31" authorId="0">
      <text>
        <r>
          <rPr>
            <b/>
            <sz val="8"/>
            <rFont val="Tahoma"/>
            <family val="2"/>
          </rPr>
          <t>Current Year Assessed Valuation
Residential</t>
        </r>
        <r>
          <rPr>
            <sz val="8"/>
            <rFont val="Tahoma"/>
            <family val="2"/>
          </rPr>
          <t xml:space="preserve">
Include the current (2015)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H33" authorId="0">
      <text>
        <r>
          <rPr>
            <b/>
            <sz val="8"/>
            <rFont val="Tahoma"/>
            <family val="2"/>
          </rPr>
          <t xml:space="preserve">New Construction &amp; Improvements
Residential
</t>
        </r>
        <r>
          <rPr>
            <sz val="8"/>
            <rFont val="Tahoma"/>
            <family val="2"/>
          </rPr>
          <t xml:space="preserve">Include new construction &amp; improvements obtained from the County Clerk, County Assessor, or comparable office.
</t>
        </r>
        <r>
          <rPr>
            <sz val="8"/>
            <rFont val="Tahoma"/>
            <family val="2"/>
          </rPr>
          <t xml:space="preserve">
</t>
        </r>
      </text>
    </comment>
    <comment ref="J33" authorId="0">
      <text>
        <r>
          <rPr>
            <b/>
            <sz val="8"/>
            <rFont val="Tahoma"/>
            <family val="2"/>
          </rPr>
          <t xml:space="preserve">New Construction &amp; Improvements
Agricultural
</t>
        </r>
        <r>
          <rPr>
            <sz val="8"/>
            <rFont val="Tahoma"/>
            <family val="2"/>
          </rPr>
          <t xml:space="preserve">Include new construction &amp; improvements obtained from the County Clerk, County Assessor, or comparable office.
</t>
        </r>
        <r>
          <rPr>
            <sz val="8"/>
            <rFont val="Tahoma"/>
            <family val="2"/>
          </rPr>
          <t xml:space="preserve">
</t>
        </r>
      </text>
    </comment>
    <comment ref="L33" authorId="0">
      <text>
        <r>
          <rPr>
            <b/>
            <sz val="8"/>
            <rFont val="Tahoma"/>
            <family val="2"/>
          </rPr>
          <t xml:space="preserve">New Construction &amp; Improvements
Commercial
</t>
        </r>
        <r>
          <rPr>
            <sz val="8"/>
            <rFont val="Tahoma"/>
            <family val="2"/>
          </rPr>
          <t xml:space="preserve">Include new construction &amp; improvements obtained from the County Clerk, County Assessor, or comparable office.
</t>
        </r>
        <r>
          <rPr>
            <sz val="8"/>
            <rFont val="Tahoma"/>
            <family val="2"/>
          </rPr>
          <t xml:space="preserve">
</t>
        </r>
      </text>
    </comment>
    <comment ref="N33" authorId="0">
      <text>
        <r>
          <rPr>
            <b/>
            <sz val="8"/>
            <rFont val="Tahoma"/>
            <family val="2"/>
          </rPr>
          <t>New Construction &amp; Improvements
Personal Property</t>
        </r>
        <r>
          <rPr>
            <sz val="8"/>
            <rFont val="Tahoma"/>
            <family val="2"/>
          </rPr>
          <t xml:space="preserve">
This is NOT a data entry Item.  The State Auditor's Office will calculate the New Construction &amp; Improvements for Personal Property based on the Current Year Personal Property and the Prior Year Personal Property data entered.
New Construction Personal Property is defined in Section 137.073, RSMo, as the Increase in Personal Property.
This is a calculated amount and does NOT require data entry of any amount the County Clerk, County Assessor, or comparable office indicated as personal property new construction.
</t>
        </r>
        <r>
          <rPr>
            <sz val="8"/>
            <rFont val="Tahoma"/>
            <family val="2"/>
          </rPr>
          <t xml:space="preserve">
</t>
        </r>
      </text>
    </comment>
    <comment ref="H35" authorId="0">
      <text>
        <r>
          <rPr>
            <b/>
            <sz val="8"/>
            <rFont val="Tahoma"/>
            <family val="2"/>
          </rPr>
          <t xml:space="preserve">Newly Added Territory
Residential
</t>
        </r>
        <r>
          <rPr>
            <sz val="8"/>
            <rFont val="Tahoma"/>
            <family val="2"/>
          </rPr>
          <t xml:space="preserve">Enter the assessed valuation of the residential property that was newly added (annexed).  This includes property that was not included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J35" authorId="0">
      <text>
        <r>
          <rPr>
            <b/>
            <sz val="8"/>
            <rFont val="Tahoma"/>
            <family val="2"/>
          </rPr>
          <t xml:space="preserve">Newly Added Territory
Agricultural
</t>
        </r>
        <r>
          <rPr>
            <sz val="8"/>
            <rFont val="Tahoma"/>
            <family val="2"/>
          </rPr>
          <t xml:space="preserve">Enter the assessed valuation of the agricultural property that was newly added (annexed).  This includes property that was not included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L35" authorId="0">
      <text>
        <r>
          <rPr>
            <b/>
            <sz val="8"/>
            <rFont val="Tahoma"/>
            <family val="2"/>
          </rPr>
          <t xml:space="preserve">Newly Added Territory
Commercial
</t>
        </r>
        <r>
          <rPr>
            <sz val="8"/>
            <rFont val="Tahoma"/>
            <family val="2"/>
          </rPr>
          <t xml:space="preserve">Enter the assessed valuation of the commercial property that was newly added (annexed).  This includes property that was not included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N35" authorId="0">
      <text>
        <r>
          <rPr>
            <b/>
            <sz val="8"/>
            <rFont val="Tahoma"/>
            <family val="2"/>
          </rPr>
          <t xml:space="preserve">Newly Added Territory
Personal
</t>
        </r>
        <r>
          <rPr>
            <sz val="8"/>
            <rFont val="Tahoma"/>
            <family val="2"/>
          </rPr>
          <t xml:space="preserve">Enter the assessed valuation of the personal property that was newly added (annexed).  This includes property that was not included in the prior year's assessed valuation, but is in the current year's assessed valuation that is not already included in New Construction &amp; Improvements.  
May be obtained from the County Clerk, County Assessor, or comparable office.
</t>
        </r>
        <r>
          <rPr>
            <b/>
            <sz val="8"/>
            <rFont val="Tahoma"/>
            <family val="2"/>
          </rPr>
          <t xml:space="preserve">If a political subdivision does not tax personal property, enter zero on this line.
</t>
        </r>
        <r>
          <rPr>
            <sz val="8"/>
            <rFont val="Tahoma"/>
            <family val="2"/>
          </rPr>
          <t xml:space="preserve">
</t>
        </r>
        <r>
          <rPr>
            <sz val="8"/>
            <rFont val="Tahoma"/>
            <family val="2"/>
          </rPr>
          <t xml:space="preserve">
</t>
        </r>
      </text>
    </comment>
    <comment ref="H37" authorId="0">
      <text>
        <r>
          <rPr>
            <b/>
            <sz val="8"/>
            <rFont val="Tahoma"/>
            <family val="2"/>
          </rPr>
          <t>Real Property that was Added to a New Subclass in the Current Year</t>
        </r>
        <r>
          <rPr>
            <sz val="8"/>
            <rFont val="Tahoma"/>
            <family val="2"/>
          </rPr>
          <t xml:space="preserve">
This is a line item the County would provided if a real estate property changed from one subclass to another.
</t>
        </r>
        <r>
          <rPr>
            <sz val="8"/>
            <rFont val="Tahoma"/>
            <family val="2"/>
          </rPr>
          <t xml:space="preserve">
</t>
        </r>
      </text>
    </comment>
    <comment ref="J37" authorId="0">
      <text>
        <r>
          <rPr>
            <b/>
            <sz val="8"/>
            <rFont val="Tahoma"/>
            <family val="2"/>
          </rPr>
          <t>Real Property that was Added to a New Subclass in the Current Year</t>
        </r>
        <r>
          <rPr>
            <sz val="8"/>
            <rFont val="Tahoma"/>
            <family val="2"/>
          </rPr>
          <t xml:space="preserve">
This is a line item the County would provided if a real estate property changed from one subclass to another.
</t>
        </r>
        <r>
          <rPr>
            <sz val="8"/>
            <rFont val="Tahoma"/>
            <family val="2"/>
          </rPr>
          <t xml:space="preserve">
</t>
        </r>
      </text>
    </comment>
    <comment ref="L37" authorId="0">
      <text>
        <r>
          <rPr>
            <b/>
            <sz val="8"/>
            <rFont val="Tahoma"/>
            <family val="2"/>
          </rPr>
          <t>Real Property that was Added to a New Subclass in the Current Year</t>
        </r>
        <r>
          <rPr>
            <sz val="8"/>
            <rFont val="Tahoma"/>
            <family val="2"/>
          </rPr>
          <t xml:space="preserve">
This is a line item the County would provided if a real estate property changed from one subclass to another.
</t>
        </r>
        <r>
          <rPr>
            <sz val="8"/>
            <rFont val="Tahoma"/>
            <family val="2"/>
          </rPr>
          <t xml:space="preserve">
</t>
        </r>
      </text>
    </comment>
    <comment ref="H39" authorId="0">
      <text>
        <r>
          <rPr>
            <b/>
            <sz val="8"/>
            <rFont val="Tahoma"/>
            <family val="2"/>
          </rPr>
          <t>Prior Year Assessed Valuation
Residential</t>
        </r>
        <r>
          <rPr>
            <sz val="8"/>
            <rFont val="Tahoma"/>
            <family val="2"/>
          </rPr>
          <t xml:space="preserve">
Include prior year locally assessed valuation obtained from the County Clerk, County Assessor, or comparable office.
</t>
        </r>
        <r>
          <rPr>
            <b/>
            <sz val="8"/>
            <rFont val="Tahoma"/>
            <family val="2"/>
          </rPr>
          <t>NOTE:</t>
        </r>
        <r>
          <rPr>
            <sz val="8"/>
            <rFont val="Tahoma"/>
            <family val="2"/>
          </rPr>
          <t xml:space="preserve">  If this is different than the amount on the 2014 Form A, Line 1, then revise the 2014 tax rate form to re-calculate the 2014 tax rate ceiling.  Enter the revised 2014 tax rate ceiling on the 2015 Tax Rate Summary Page, Line A.
</t>
        </r>
      </text>
    </comment>
    <comment ref="J39" authorId="0">
      <text>
        <r>
          <rPr>
            <b/>
            <sz val="8"/>
            <rFont val="Tahoma"/>
            <family val="2"/>
          </rPr>
          <t>Prior Year Assessed Valuation
Agricultural</t>
        </r>
        <r>
          <rPr>
            <sz val="8"/>
            <rFont val="Tahoma"/>
            <family val="2"/>
          </rPr>
          <t xml:space="preserve">
Include prior year locally assessed valuation obtained from the County Clerk, County Assessor, or comparable office.
</t>
        </r>
        <r>
          <rPr>
            <b/>
            <sz val="8"/>
            <rFont val="Tahoma"/>
            <family val="2"/>
          </rPr>
          <t>NOTE:</t>
        </r>
        <r>
          <rPr>
            <sz val="8"/>
            <rFont val="Tahoma"/>
            <family val="2"/>
          </rPr>
          <t xml:space="preserve">  If this is different than the amount on the 2014 Form A, Line 1, then revise the 2014 tax rate form to re-calculate the 2014 tax rate ceiling.  Enter the revised 2014 tax rate ceiling on the 2015 Tax Rate Summary Page, Line A.
</t>
        </r>
      </text>
    </comment>
    <comment ref="L39" authorId="0">
      <text>
        <r>
          <rPr>
            <b/>
            <sz val="8"/>
            <rFont val="Tahoma"/>
            <family val="2"/>
          </rPr>
          <t>Prior Year Assessed Valuation
Commercial</t>
        </r>
        <r>
          <rPr>
            <sz val="8"/>
            <rFont val="Tahoma"/>
            <family val="2"/>
          </rPr>
          <t xml:space="preserve">
Include prior year locally assessed valuation obtained from the County Clerk, County Assessor, or comparable office.
</t>
        </r>
        <r>
          <rPr>
            <b/>
            <sz val="8"/>
            <rFont val="Tahoma"/>
            <family val="2"/>
          </rPr>
          <t>NOTE:</t>
        </r>
        <r>
          <rPr>
            <sz val="8"/>
            <rFont val="Tahoma"/>
            <family val="2"/>
          </rPr>
          <t xml:space="preserve">   If this is different than the amount on the 2014 Form A, Line 1, then revise the 2014 tax rate form to re-calculate the 2014 tax rate ceiling.  Enter the revised 2014 tax rate ceiling on the 2015 Tax Rate Summary Page, Line A.
</t>
        </r>
      </text>
    </comment>
    <comment ref="N39" authorId="0">
      <text>
        <r>
          <rPr>
            <b/>
            <sz val="8"/>
            <rFont val="Tahoma"/>
            <family val="2"/>
          </rPr>
          <t>Prior Year Assessed Valuation
Personal</t>
        </r>
        <r>
          <rPr>
            <sz val="8"/>
            <rFont val="Tahoma"/>
            <family val="2"/>
          </rPr>
          <t xml:space="preserve">
Include prior year locally assessed valuation obtained from the County Clerk, County Assessor, or comparable office.
</t>
        </r>
        <r>
          <rPr>
            <b/>
            <sz val="8"/>
            <rFont val="Tahoma"/>
            <family val="2"/>
          </rPr>
          <t>NOTE:</t>
        </r>
        <r>
          <rPr>
            <sz val="8"/>
            <rFont val="Tahoma"/>
            <family val="2"/>
          </rPr>
          <t xml:space="preserve">   If this is different than the amount on the 2014 Form A, Line 1, then revise the 2014 tax rate form to re-calculate the 2014 tax rate ceiling.  Enter the revised 2014 tax rate ceiling on the 2015 Tax Rate Summary Page, Line A.
</t>
        </r>
        <r>
          <rPr>
            <b/>
            <sz val="8"/>
            <rFont val="Tahoma"/>
            <family val="2"/>
          </rPr>
          <t xml:space="preserve">If a political subdivision does not tax personal property, enter zero on this line.
</t>
        </r>
        <r>
          <rPr>
            <sz val="8"/>
            <rFont val="Tahoma"/>
            <family val="2"/>
          </rPr>
          <t xml:space="preserve">
</t>
        </r>
      </text>
    </comment>
    <comment ref="H41" authorId="0">
      <text>
        <r>
          <rPr>
            <b/>
            <sz val="8"/>
            <rFont val="Tahoma"/>
            <family val="2"/>
          </rPr>
          <t>Newly Separate Territory
Residential</t>
        </r>
        <r>
          <rPr>
            <sz val="8"/>
            <rFont val="Tahoma"/>
            <family val="2"/>
          </rPr>
          <t xml:space="preserve">
Enter the assessed valuation of residential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J41" authorId="0">
      <text>
        <r>
          <rPr>
            <b/>
            <sz val="8"/>
            <rFont val="Tahoma"/>
            <family val="2"/>
          </rPr>
          <t>Newly Separate Territory
Agricultural</t>
        </r>
        <r>
          <rPr>
            <sz val="8"/>
            <rFont val="Tahoma"/>
            <family val="2"/>
          </rPr>
          <t xml:space="preserve">
Enter the assessed valuation of agricultural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L41" authorId="0">
      <text>
        <r>
          <rPr>
            <b/>
            <sz val="8"/>
            <rFont val="Tahoma"/>
            <family val="2"/>
          </rPr>
          <t>Newly Separate Territory
Commercial</t>
        </r>
        <r>
          <rPr>
            <sz val="8"/>
            <rFont val="Tahoma"/>
            <family val="2"/>
          </rPr>
          <t xml:space="preserve">
Enter the assessed valuation of commercial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N41" authorId="0">
      <text>
        <r>
          <rPr>
            <b/>
            <sz val="8"/>
            <rFont val="Tahoma"/>
            <family val="2"/>
          </rPr>
          <t>Newly Separate Territory
Personal</t>
        </r>
        <r>
          <rPr>
            <sz val="8"/>
            <rFont val="Tahoma"/>
            <family val="2"/>
          </rPr>
          <t xml:space="preserve">
Enter the assessed valuation of personal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b/>
            <sz val="8"/>
            <rFont val="Tahoma"/>
            <family val="2"/>
          </rPr>
          <t xml:space="preserve">If a political subdivision does not tax personal property, enter zero on this line.
</t>
        </r>
        <r>
          <rPr>
            <sz val="8"/>
            <rFont val="Tahoma"/>
            <family val="2"/>
          </rPr>
          <t xml:space="preserve">
</t>
        </r>
        <r>
          <rPr>
            <sz val="8"/>
            <rFont val="Tahoma"/>
            <family val="2"/>
          </rPr>
          <t xml:space="preserve">
</t>
        </r>
      </text>
    </comment>
    <comment ref="H43" authorId="0">
      <text>
        <r>
          <rPr>
            <b/>
            <sz val="8"/>
            <rFont val="Tahoma"/>
            <family val="2"/>
          </rPr>
          <t>Property Changed from Local to State Assessed</t>
        </r>
        <r>
          <rPr>
            <sz val="8"/>
            <rFont val="Tahoma"/>
            <family val="2"/>
          </rPr>
          <t xml:space="preserve">
</t>
        </r>
        <r>
          <rPr>
            <b/>
            <sz val="8"/>
            <rFont val="Tahoma"/>
            <family val="2"/>
          </rPr>
          <t>Residential</t>
        </r>
        <r>
          <rPr>
            <sz val="8"/>
            <rFont val="Tahoma"/>
            <family val="2"/>
          </rPr>
          <t xml:space="preserve">
Enter the assessed valuation of residential property that was locally assessed in the prior year, but assessed by the State Tax Commission in the current year.  This value would be the value of the property in the prior year.
</t>
        </r>
        <r>
          <rPr>
            <sz val="8"/>
            <rFont val="Tahoma"/>
            <family val="2"/>
          </rPr>
          <t xml:space="preserve">
</t>
        </r>
      </text>
    </comment>
    <comment ref="J43" authorId="0">
      <text>
        <r>
          <rPr>
            <b/>
            <sz val="8"/>
            <rFont val="Tahoma"/>
            <family val="2"/>
          </rPr>
          <t>Property Changed from Local to State Assessed</t>
        </r>
        <r>
          <rPr>
            <sz val="8"/>
            <rFont val="Tahoma"/>
            <family val="2"/>
          </rPr>
          <t xml:space="preserve">
</t>
        </r>
        <r>
          <rPr>
            <b/>
            <sz val="8"/>
            <rFont val="Tahoma"/>
            <family val="2"/>
          </rPr>
          <t>Agricultural</t>
        </r>
        <r>
          <rPr>
            <sz val="8"/>
            <rFont val="Tahoma"/>
            <family val="2"/>
          </rPr>
          <t xml:space="preserve">
Enter the assessed valuation of agricultural property that was locally assessed in the prior year, but assessed by the State Tax Commission in the current year.  This value would be the value of the property in the prior year.
</t>
        </r>
        <r>
          <rPr>
            <sz val="8"/>
            <rFont val="Tahoma"/>
            <family val="2"/>
          </rPr>
          <t xml:space="preserve">
</t>
        </r>
      </text>
    </comment>
    <comment ref="L43" authorId="0">
      <text>
        <r>
          <rPr>
            <b/>
            <sz val="8"/>
            <rFont val="Tahoma"/>
            <family val="2"/>
          </rPr>
          <t>Property Changed from Local to State Assessed</t>
        </r>
        <r>
          <rPr>
            <sz val="8"/>
            <rFont val="Tahoma"/>
            <family val="2"/>
          </rPr>
          <t xml:space="preserve">
</t>
        </r>
        <r>
          <rPr>
            <b/>
            <sz val="8"/>
            <rFont val="Tahoma"/>
            <family val="2"/>
          </rPr>
          <t>Commercial</t>
        </r>
        <r>
          <rPr>
            <sz val="8"/>
            <rFont val="Tahoma"/>
            <family val="2"/>
          </rPr>
          <t xml:space="preserve">
Enter the assessed valuation of residential property that was locally assessed in the prior year, but assessed by the State Tax Commission in the current year.  This value would be the value of the property in the prior year.
</t>
        </r>
        <r>
          <rPr>
            <sz val="8"/>
            <rFont val="Tahoma"/>
            <family val="2"/>
          </rPr>
          <t xml:space="preserve">
</t>
        </r>
      </text>
    </comment>
    <comment ref="N43" authorId="0">
      <text>
        <r>
          <rPr>
            <b/>
            <sz val="8"/>
            <rFont val="Tahoma"/>
            <family val="2"/>
          </rPr>
          <t>Property Changed from Local to State Assessed</t>
        </r>
        <r>
          <rPr>
            <sz val="8"/>
            <rFont val="Tahoma"/>
            <family val="2"/>
          </rPr>
          <t xml:space="preserve">
</t>
        </r>
        <r>
          <rPr>
            <b/>
            <sz val="8"/>
            <rFont val="Tahoma"/>
            <family val="2"/>
          </rPr>
          <t>Personal</t>
        </r>
        <r>
          <rPr>
            <sz val="8"/>
            <rFont val="Tahoma"/>
            <family val="2"/>
          </rPr>
          <t xml:space="preserve">
Enter the assessed valuation of personal property that was locally assessed in the prior year, but assessed by the State Tax Commission in the current year.  This value would be the value of the property in the prior year.
</t>
        </r>
        <r>
          <rPr>
            <b/>
            <sz val="8"/>
            <rFont val="Tahoma"/>
            <family val="2"/>
          </rPr>
          <t xml:space="preserve">If a political subdivision does not tax personal property, enter zero on this line.
</t>
        </r>
        <r>
          <rPr>
            <sz val="8"/>
            <rFont val="Tahoma"/>
            <family val="2"/>
          </rPr>
          <t xml:space="preserve">
</t>
        </r>
        <r>
          <rPr>
            <sz val="8"/>
            <rFont val="Tahoma"/>
            <family val="2"/>
          </rPr>
          <t xml:space="preserve">
</t>
        </r>
      </text>
    </comment>
    <comment ref="H45" authorId="0">
      <text>
        <r>
          <rPr>
            <b/>
            <sz val="8"/>
            <rFont val="Tahoma"/>
            <family val="2"/>
          </rPr>
          <t>Real Property that was Subtracted from a Subclass from the Prior Year</t>
        </r>
        <r>
          <rPr>
            <sz val="8"/>
            <rFont val="Tahoma"/>
            <family val="2"/>
          </rPr>
          <t xml:space="preserve">
This is a line item the county would provide if a real estate property changed from one subclass to another.
</t>
        </r>
        <r>
          <rPr>
            <sz val="8"/>
            <rFont val="Tahoma"/>
            <family val="2"/>
          </rPr>
          <t xml:space="preserve">
</t>
        </r>
      </text>
    </comment>
    <comment ref="J45" authorId="0">
      <text>
        <r>
          <rPr>
            <b/>
            <sz val="8"/>
            <rFont val="Tahoma"/>
            <family val="2"/>
          </rPr>
          <t>Real Property that was Subtracted from a Subclass from the Prior Year</t>
        </r>
        <r>
          <rPr>
            <sz val="8"/>
            <rFont val="Tahoma"/>
            <family val="2"/>
          </rPr>
          <t xml:space="preserve">
This is a line item the county would provide if a real estate property changed from one subclass to another.
</t>
        </r>
        <r>
          <rPr>
            <sz val="8"/>
            <rFont val="Tahoma"/>
            <family val="2"/>
          </rPr>
          <t xml:space="preserve">
</t>
        </r>
      </text>
    </comment>
    <comment ref="L45" authorId="0">
      <text>
        <r>
          <rPr>
            <b/>
            <sz val="8"/>
            <rFont val="Tahoma"/>
            <family val="2"/>
          </rPr>
          <t>Real Property that was Subtracted from a Subclass from the Prior Year</t>
        </r>
        <r>
          <rPr>
            <sz val="8"/>
            <rFont val="Tahoma"/>
            <family val="2"/>
          </rPr>
          <t xml:space="preserve">
This is a line item the county would provide if a real estate property changed from one subclass to another.
</t>
        </r>
        <r>
          <rPr>
            <sz val="8"/>
            <rFont val="Tahoma"/>
            <family val="2"/>
          </rPr>
          <t xml:space="preserve">
</t>
        </r>
      </text>
    </comment>
    <comment ref="H47" authorId="0">
      <text>
        <r>
          <rPr>
            <b/>
            <sz val="8"/>
            <rFont val="Tahoma"/>
            <family val="2"/>
          </rPr>
          <t>2014 State Assessed Revenue</t>
        </r>
        <r>
          <rPr>
            <sz val="8"/>
            <rFont val="Tahoma"/>
            <family val="2"/>
          </rPr>
          <t xml:space="preserve">
This amount is provided by DESE
</t>
        </r>
      </text>
    </comment>
    <comment ref="P47" authorId="0">
      <text>
        <r>
          <rPr>
            <b/>
            <sz val="8"/>
            <rFont val="Tahoma"/>
            <family val="2"/>
          </rPr>
          <t>Estimate of Current (2015) Year State Assessed Revenue</t>
        </r>
        <r>
          <rPr>
            <sz val="8"/>
            <rFont val="Tahoma"/>
            <family val="2"/>
          </rPr>
          <t xml:space="preserve">
The school district should use its best estimate.
(i.e. same amount as Form A, Line 16, current year's Form A, Line 16 multiplied by the percentage increase in state assessed valuation per the State Tax Commission, or using the best educated guess).
If this amount declines substantially from the amount on Form A, Line 16, provide written documentation to explain the reasons for such difference.</t>
        </r>
      </text>
    </comment>
    <comment ref="H50" authorId="0">
      <text>
        <r>
          <rPr>
            <b/>
            <sz val="8"/>
            <rFont val="Tahoma"/>
            <family val="2"/>
          </rPr>
          <t>Date of Election</t>
        </r>
        <r>
          <rPr>
            <sz val="8"/>
            <rFont val="Tahoma"/>
            <family val="2"/>
          </rPr>
          <t xml:space="preserve">
Enter the date of the election at which a new or increased tax was approved by the voters since the 2014 tax rate was set.
</t>
        </r>
      </text>
    </comment>
    <comment ref="H52"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r>
          <rPr>
            <sz val="8"/>
            <rFont val="Tahoma"/>
            <family val="2"/>
          </rPr>
          <t xml:space="preserve">
</t>
        </r>
      </text>
    </comment>
    <comment ref="H54" authorId="0">
      <text>
        <r>
          <rPr>
            <b/>
            <sz val="8"/>
            <rFont val="Tahoma"/>
            <family val="2"/>
          </rPr>
          <t>Amount of Increase (an "increase of")</t>
        </r>
        <r>
          <rPr>
            <sz val="8"/>
            <rFont val="Tahoma"/>
            <family val="2"/>
          </rPr>
          <t xml:space="preserve">
Enter the amount the voters approved to increase the tax rate by.  Example if there was ten cent increase approved then enter 0.1000.</t>
        </r>
      </text>
    </comment>
    <comment ref="H56" authorId="0">
      <text>
        <r>
          <rPr>
            <b/>
            <sz val="8"/>
            <rFont val="Tahoma"/>
            <family val="2"/>
          </rPr>
          <t>Stated Rate Approved (an "increase to")</t>
        </r>
        <r>
          <rPr>
            <sz val="8"/>
            <rFont val="Tahoma"/>
            <family val="2"/>
          </rPr>
          <t xml:space="preserve">
Enter the rate approved by the voters to increase the tax rate to.  Example if the tax rate is increased to twenty five cents then enter 0.2500.
</t>
        </r>
      </text>
    </comment>
    <comment ref="H58" authorId="0">
      <text>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
</t>
        </r>
      </text>
    </comment>
    <comment ref="H60" authorId="0">
      <text>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t>
        </r>
      </text>
    </comment>
    <comment ref="N50" authorId="0">
      <text>
        <r>
          <rPr>
            <b/>
            <sz val="8"/>
            <rFont val="Tahoma"/>
            <family val="2"/>
          </rPr>
          <t>Expiration Date</t>
        </r>
        <r>
          <rPr>
            <sz val="8"/>
            <rFont val="Tahoma"/>
            <family val="2"/>
          </rPr>
          <t xml:space="preserve">
Enter the last year the voter approved rate will be in effect, if the rate was voted for a limited time.  
Use this line only if the ballot includes a sunset clause.
</t>
        </r>
      </text>
    </comment>
    <comment ref="N54" authorId="0">
      <text>
        <r>
          <rPr>
            <b/>
            <sz val="8"/>
            <rFont val="Tahoma"/>
            <family val="2"/>
          </rPr>
          <t>Prop C Waiver</t>
        </r>
        <r>
          <rPr>
            <sz val="8"/>
            <rFont val="Tahoma"/>
            <family val="2"/>
          </rPr>
          <t xml:space="preserve">
If a new Prop C waiver was passed since setting the 2014 tax rate, enter whether the waiver was a Full or Partial Waiver here.
</t>
        </r>
      </text>
    </comment>
    <comment ref="N56" authorId="0">
      <text>
        <r>
          <rPr>
            <b/>
            <sz val="8"/>
            <rFont val="Tahoma"/>
            <family val="2"/>
          </rPr>
          <t>Prop C Waiver</t>
        </r>
        <r>
          <rPr>
            <sz val="8"/>
            <rFont val="Tahoma"/>
            <family val="2"/>
          </rPr>
          <t xml:space="preserve">
</t>
        </r>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t>
        </r>
      </text>
    </comment>
    <comment ref="N58" authorId="0">
      <text>
        <r>
          <rPr>
            <b/>
            <sz val="8"/>
            <rFont val="Tahoma"/>
            <family val="2"/>
          </rPr>
          <t>Prop C Waiver</t>
        </r>
        <r>
          <rPr>
            <sz val="8"/>
            <rFont val="Tahoma"/>
            <family val="2"/>
          </rPr>
          <t xml:space="preserve">
</t>
        </r>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t>
        </r>
      </text>
    </comment>
    <comment ref="A62" authorId="0">
      <text>
        <r>
          <rPr>
            <b/>
            <sz val="8"/>
            <rFont val="Tahoma"/>
            <family val="2"/>
          </rPr>
          <t>Ballot Language Approved</t>
        </r>
        <r>
          <rPr>
            <sz val="8"/>
            <rFont val="Tahoma"/>
            <family val="2"/>
          </rPr>
          <t xml:space="preserve">
Either type in the ballot language approved by the voters or attach a hard copy sample to be reviewed.  </t>
        </r>
        <r>
          <rPr>
            <sz val="8"/>
            <rFont val="Tahoma"/>
            <family val="2"/>
          </rPr>
          <t xml:space="preserve">
</t>
        </r>
      </text>
    </comment>
    <comment ref="N67" authorId="0">
      <text>
        <r>
          <rPr>
            <b/>
            <sz val="8"/>
            <rFont val="Tahoma"/>
            <family val="2"/>
          </rPr>
          <t xml:space="preserve">Debt Service
Next Calendar Year's Principal &amp; Interest Payments
</t>
        </r>
        <r>
          <rPr>
            <sz val="8"/>
            <rFont val="Tahoma"/>
            <family val="2"/>
          </rPr>
          <t>Use January 2016 to December 2016 payments to complete the 2015 Debt Service Worksheet.  
Include the principal and interest payments due on outstanding general obligation bond issues plus anticipated fee of any transfer agent or paying agent due during 2015.</t>
        </r>
      </text>
    </comment>
    <comment ref="N69" authorId="0">
      <text>
        <r>
          <rPr>
            <b/>
            <sz val="8"/>
            <rFont val="Tahoma"/>
            <family val="2"/>
          </rPr>
          <t xml:space="preserve">Debt Service
Estimated Cost of Collection &amp; Anticipated Delinquencies
</t>
        </r>
        <r>
          <rPr>
            <sz val="8"/>
            <rFont val="Tahoma"/>
            <family val="2"/>
          </rPr>
          <t xml:space="preserve">This includes collector fees &amp; commissions, Assessment Fund withholdings, as well as anticipated delinquencies.  Experience in prior years is the best guide for estimating un-collectible taxes. 
The amount entered on this line should be 2% to 10% of the amount entered on Line 1.
</t>
        </r>
      </text>
    </comment>
    <comment ref="N71" authorId="0">
      <text>
        <r>
          <rPr>
            <b/>
            <sz val="8"/>
            <rFont val="Tahoma"/>
            <family val="2"/>
          </rPr>
          <t xml:space="preserve">Debt Service
Reasonable Reserve
</t>
        </r>
        <r>
          <rPr>
            <sz val="8"/>
            <rFont val="Tahoma"/>
            <family val="2"/>
          </rPr>
          <t xml:space="preserve">Use January 2017 to December 2017 payments to complete the 2015 Debt Service Worksheet.
It is important that the Debt Service Fund have sufficient reserves to prevent any default on the bonds.
Include principal and interest payments due on outstanding general obligation bond issues plus anticipated fees of any transfer agent or paying agent during the year following the next calendar year.
</t>
        </r>
      </text>
    </comment>
    <comment ref="N73" authorId="0">
      <text>
        <r>
          <rPr>
            <b/>
            <sz val="8"/>
            <rFont val="Tahoma"/>
            <family val="2"/>
          </rPr>
          <t xml:space="preserve">Debt Service
Anticipated Balance at the End of the Current Calendar Year
</t>
        </r>
        <r>
          <rPr>
            <sz val="8"/>
            <rFont val="Tahoma"/>
            <family val="2"/>
          </rPr>
          <t xml:space="preserve">Show the anticipated bank or fund balance at December 31, 2015.
This will equal the current balance minus the amount of any principal or interest payments due before December 31, 2015 plus any investment earnings earned before December 31, 2015.
</t>
        </r>
        <r>
          <rPr>
            <b/>
            <sz val="8"/>
            <rFont val="Tahoma"/>
            <family val="2"/>
          </rPr>
          <t xml:space="preserve">DO NOT ADD THE ANTICIPATED COLLECTIONS OF THIS TAX INTO THIS LINE ITEM.
</t>
        </r>
      </text>
    </comment>
    <comment ref="N75" authorId="0">
      <text>
        <r>
          <rPr>
            <b/>
            <sz val="8"/>
            <rFont val="Tahoma"/>
            <family val="2"/>
          </rPr>
          <t xml:space="preserve">Debt Service
Estimated Revenue from State Assessed Property
</t>
        </r>
        <r>
          <rPr>
            <sz val="8"/>
            <rFont val="Tahoma"/>
            <family val="2"/>
          </rPr>
          <t>Must be estimated by the school district.  In most instances a good estimate would be the same amount as the state assessed revenues actually placed in the Debt Service Fund in the prior year.</t>
        </r>
      </text>
    </comment>
    <comment ref="H77" authorId="0">
      <text>
        <r>
          <rPr>
            <b/>
            <sz val="8"/>
            <rFont val="Tahoma"/>
            <family val="2"/>
          </rPr>
          <t>Hash Total for Part A</t>
        </r>
        <r>
          <rPr>
            <sz val="8"/>
            <rFont val="Tahoma"/>
            <family val="2"/>
          </rPr>
          <t xml:space="preserve">
This is an amount computed by this calculator to assist the State Auditor's Office (SAO) when verifying the data entry of your tax rate information into the SAO's computer system.
</t>
        </r>
        <r>
          <rPr>
            <b/>
            <sz val="8"/>
            <rFont val="Tahoma"/>
            <family val="2"/>
          </rPr>
          <t xml:space="preserve">YOU DO NOT NEED TO WORRY ABOUT THIS LINE ITEM.  THIS COMMENT BOX WAS ADDED JUST TO EXPLAIN A FREQUENTLY ASKED QUESTION.
</t>
        </r>
        <r>
          <rPr>
            <sz val="8"/>
            <rFont val="Tahoma"/>
            <family val="2"/>
          </rPr>
          <t xml:space="preserve">
</t>
        </r>
      </text>
    </comment>
    <comment ref="J77" authorId="0">
      <text>
        <r>
          <rPr>
            <b/>
            <sz val="8"/>
            <rFont val="Tahoma"/>
            <family val="2"/>
          </rPr>
          <t xml:space="preserve">Hash Total for Part A
</t>
        </r>
        <r>
          <rPr>
            <sz val="8"/>
            <rFont val="Tahoma"/>
            <family val="2"/>
          </rPr>
          <t xml:space="preserve">This is an amount computed by this calculator to assist the State Auditor's Office (SAO) when verifying the data entry of your tax rate information into the SAO's computer system.
</t>
        </r>
        <r>
          <rPr>
            <b/>
            <sz val="8"/>
            <rFont val="Tahoma"/>
            <family val="2"/>
          </rPr>
          <t xml:space="preserve">YOU DO NOT NEED TO WORRY ABOUT THIS LINE ITEM.  THIS COMMENT BOX WAS ADDED JUST TO EXPLAIN A FREQUENTLY ASKED QUESTION.
</t>
        </r>
        <r>
          <rPr>
            <sz val="8"/>
            <rFont val="Tahoma"/>
            <family val="2"/>
          </rPr>
          <t xml:space="preserve">
</t>
        </r>
      </text>
    </comment>
    <comment ref="L77" authorId="0">
      <text>
        <r>
          <rPr>
            <b/>
            <sz val="8"/>
            <rFont val="Tahoma"/>
            <family val="2"/>
          </rPr>
          <t xml:space="preserve">Hash Total for Part A
</t>
        </r>
        <r>
          <rPr>
            <sz val="8"/>
            <rFont val="Tahoma"/>
            <family val="2"/>
          </rPr>
          <t xml:space="preserve">This is an amount computed by this calculator to assist the State Auditor's Office (SAO) when verifying the data entry of your tax rate information into the SAO's computer system.
</t>
        </r>
        <r>
          <rPr>
            <b/>
            <sz val="8"/>
            <rFont val="Tahoma"/>
            <family val="2"/>
          </rPr>
          <t xml:space="preserve">
YOU DO NOT NEED TO WORRY ABOUT THIS LINE ITEM.  THIS COMMENT BOX WAS ADDED JUST TO EXPLAIN A FREQUENTLY ASKED QUESTION.
</t>
        </r>
        <r>
          <rPr>
            <sz val="8"/>
            <rFont val="Tahoma"/>
            <family val="2"/>
          </rPr>
          <t xml:space="preserve">
</t>
        </r>
      </text>
    </comment>
    <comment ref="H25" authorId="0">
      <text>
        <r>
          <rPr>
            <b/>
            <sz val="8"/>
            <rFont val="Tahoma"/>
            <family val="2"/>
          </rPr>
          <t xml:space="preserve">Maximum Authorized Levy
Residential
</t>
        </r>
        <r>
          <rPr>
            <sz val="8"/>
            <rFont val="Tahoma"/>
            <family val="2"/>
          </rPr>
          <t xml:space="preserve">Enter the Greater of the 1984 or the Most Recent Voter Approved Rate.
Prior Year Summary Page, Line E (if no election) or Form B, Line 16 for current year elections.
</t>
        </r>
      </text>
    </comment>
    <comment ref="J25" authorId="0">
      <text>
        <r>
          <rPr>
            <b/>
            <sz val="8"/>
            <rFont val="Tahoma"/>
            <family val="2"/>
          </rPr>
          <t xml:space="preserve">Maximum Authorized Levy
Agricultural
</t>
        </r>
        <r>
          <rPr>
            <sz val="8"/>
            <rFont val="Tahoma"/>
            <family val="2"/>
          </rPr>
          <t xml:space="preserve">Enter the Greater of the 1984 or the Most Recent Voter Approved Rate.
Prior Year Summary Page, Line E (if no election) or Form B, Line 16 for current year elections.
</t>
        </r>
      </text>
    </comment>
    <comment ref="L25" authorId="0">
      <text>
        <r>
          <rPr>
            <b/>
            <sz val="8"/>
            <rFont val="Tahoma"/>
            <family val="2"/>
          </rPr>
          <t xml:space="preserve">Maximum Authorized Levy
Commercial
</t>
        </r>
        <r>
          <rPr>
            <sz val="8"/>
            <rFont val="Tahoma"/>
            <family val="2"/>
          </rPr>
          <t xml:space="preserve">Enter the Greater of the 1984 or the Most Recent Voter Approved Rate.
Prior Year Summary Page, Line E (if no election) or Form B, Line 16 for current year elections.
</t>
        </r>
      </text>
    </comment>
    <comment ref="N25" authorId="0">
      <text>
        <r>
          <rPr>
            <b/>
            <sz val="8"/>
            <rFont val="Tahoma"/>
            <family val="2"/>
          </rPr>
          <t xml:space="preserve">Maximum Authorized Levy
Personal
</t>
        </r>
        <r>
          <rPr>
            <sz val="8"/>
            <rFont val="Tahoma"/>
            <family val="2"/>
          </rPr>
          <t xml:space="preserve">Enter the Greater of the 1984 or the Most Recent Voter Approved Rate.
Prior Year Summary Page, Line E (if no election) or Form B, Line 16 for current year elections.
</t>
        </r>
      </text>
    </comment>
    <comment ref="P25" authorId="0">
      <text>
        <r>
          <rPr>
            <b/>
            <sz val="8"/>
            <rFont val="Tahoma"/>
            <family val="2"/>
          </rPr>
          <t xml:space="preserve">Maximum Authorized Levy
Prior Method
</t>
        </r>
        <r>
          <rPr>
            <sz val="8"/>
            <rFont val="Tahoma"/>
            <family val="2"/>
          </rPr>
          <t xml:space="preserve">Enter the Greater of the 1984 or the Most Recent Voter Approved Rate.
Prior Year Summary Page, Line E (if no election) or Form B, Line 16 for current year elections.
 </t>
        </r>
      </text>
    </comment>
    <comment ref="J31" authorId="0">
      <text>
        <r>
          <rPr>
            <b/>
            <sz val="8"/>
            <rFont val="Tahoma"/>
            <family val="2"/>
          </rPr>
          <t>Current Year Assessed Valuation
Residential</t>
        </r>
        <r>
          <rPr>
            <sz val="8"/>
            <rFont val="Tahoma"/>
            <family val="2"/>
          </rPr>
          <t xml:space="preserve">
Include the current (2015)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L31" authorId="0">
      <text>
        <r>
          <rPr>
            <b/>
            <sz val="8"/>
            <rFont val="Tahoma"/>
            <family val="2"/>
          </rPr>
          <t>Current Year Assessed Valuation
Residential</t>
        </r>
        <r>
          <rPr>
            <sz val="8"/>
            <rFont val="Tahoma"/>
            <family val="2"/>
          </rPr>
          <t xml:space="preserve">
Include the current (2015)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N31" authorId="0">
      <text>
        <r>
          <rPr>
            <b/>
            <sz val="8"/>
            <rFont val="Tahoma"/>
            <family val="2"/>
          </rPr>
          <t>Current Year Assessed Valuation
Residential</t>
        </r>
        <r>
          <rPr>
            <sz val="8"/>
            <rFont val="Tahoma"/>
            <family val="2"/>
          </rPr>
          <t xml:space="preserve">
Include the current (2015)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H19" authorId="0">
      <text>
        <r>
          <rPr>
            <b/>
            <sz val="8"/>
            <rFont val="Tahoma"/>
            <family val="2"/>
          </rPr>
          <t>Prior Year Tax Rate Ceiling
Based on Voluntarily Reduced Rate
Residential</t>
        </r>
        <r>
          <rPr>
            <sz val="8"/>
            <rFont val="Tahoma"/>
            <family val="2"/>
          </rPr>
          <t xml:space="preserve">
Enter the rate on 2014 Tax Rate Summary Page, Line F minus Line H from the most updated 2014 form.
This number is revised as changes or updates are made to the 2014 data.
</t>
        </r>
        <r>
          <rPr>
            <b/>
            <sz val="8"/>
            <rFont val="Tahoma"/>
            <family val="2"/>
          </rPr>
          <t xml:space="preserve">Additional Explanation:
</t>
        </r>
        <r>
          <rPr>
            <sz val="8"/>
            <rFont val="Tahoma"/>
            <family val="2"/>
          </rPr>
          <t xml:space="preserve">For those political subdivisions that voluntarily reduced their tax rate in an even numbered year but did not revert back to the tax rate ceiling without the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xml:space="preserve">  The tax rate ceiling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DO NOT allow the political subdivision to increase the tax rate ceiling this year since 2015 is an odd numbered year.
</t>
        </r>
      </text>
    </comment>
    <comment ref="J19" authorId="0">
      <text>
        <r>
          <rPr>
            <b/>
            <sz val="8"/>
            <rFont val="Tahoma"/>
            <family val="2"/>
          </rPr>
          <t>Prior Year Tax Rate Ceiling
Based on Voluntarily Reduced Rate
Agricultural</t>
        </r>
        <r>
          <rPr>
            <sz val="8"/>
            <rFont val="Tahoma"/>
            <family val="2"/>
          </rPr>
          <t xml:space="preserve">
Enter the rate on 2014 Tax Rate Summary Page, Line F minus Line H from the most updated 2014 form.
This number is revised as changes or updates are made to the 2014 data.
</t>
        </r>
        <r>
          <rPr>
            <b/>
            <sz val="8"/>
            <rFont val="Tahoma"/>
            <family val="2"/>
          </rPr>
          <t>Additional Explanation:</t>
        </r>
        <r>
          <rPr>
            <sz val="8"/>
            <rFont val="Tahoma"/>
            <family val="2"/>
          </rPr>
          <t xml:space="preserve">
For those political subdivisions that voluntarily reduced their tax rate in an even numbered year but did not revert back to the tax rate ceiling without the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The tax rate ceiling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DO NOT allow the political subdivision to increase the tax rate ceiling this year since 2015 is an odd numbered year.</t>
        </r>
      </text>
    </comment>
    <comment ref="L19" authorId="0">
      <text>
        <r>
          <rPr>
            <b/>
            <sz val="8"/>
            <rFont val="Tahoma"/>
            <family val="2"/>
          </rPr>
          <t>Prior Year Tax Rate Ceiling
Based on Voluntarily Reduced Rate
Commercial</t>
        </r>
        <r>
          <rPr>
            <sz val="8"/>
            <rFont val="Tahoma"/>
            <family val="2"/>
          </rPr>
          <t xml:space="preserve">
Enter the rate on 2014 Tax Rate Summary Page, Line F minus Line H from the most updated 2014 form.
This number is revised as changes or updates are made to the 2014 data.
</t>
        </r>
        <r>
          <rPr>
            <b/>
            <sz val="8"/>
            <rFont val="Tahoma"/>
            <family val="2"/>
          </rPr>
          <t>Additional Explanation:</t>
        </r>
        <r>
          <rPr>
            <sz val="8"/>
            <rFont val="Tahoma"/>
            <family val="2"/>
          </rPr>
          <t xml:space="preserve">
For those political subdivisions that voluntarily reduced their tax rate in an even numbered year but did not revert back to the tax rate ceiling without the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xml:space="preserve">  The tax rate ceiling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DO NOT allow the political subdivision to increase the tax rate ceiling this year since 2015 is an odd numbered year.</t>
        </r>
      </text>
    </comment>
    <comment ref="N19" authorId="0">
      <text>
        <r>
          <rPr>
            <b/>
            <sz val="8"/>
            <rFont val="Tahoma"/>
            <family val="2"/>
          </rPr>
          <t>Prior Year Tax Rate Ceiling
Based on Voluntarily Reduced Rate
Personal</t>
        </r>
        <r>
          <rPr>
            <sz val="8"/>
            <rFont val="Tahoma"/>
            <family val="2"/>
          </rPr>
          <t xml:space="preserve">
Enter the rate on 2014 Tax Rate Summary Page, Line F minus Line H from the most updated 2014 form.
This number is revised as changes or updates are made to the 2014 data.
</t>
        </r>
        <r>
          <rPr>
            <b/>
            <sz val="8"/>
            <rFont val="Tahoma"/>
            <family val="2"/>
          </rPr>
          <t>Additional Explanation:</t>
        </r>
        <r>
          <rPr>
            <sz val="8"/>
            <rFont val="Tahoma"/>
            <family val="2"/>
          </rPr>
          <t xml:space="preserve">
For those political subdivisions that voluntarily reduced their tax rate in an even numbered year but did not revert back to the tax rate ceiling without the voluntary reduction,  the 2015 tax rate ceiling will be based on the voluntarily reduced rate.  </t>
        </r>
        <r>
          <rPr>
            <b/>
            <sz val="8"/>
            <rFont val="Tahoma"/>
            <family val="2"/>
          </rPr>
          <t>The political subdivision must use the Tax Rate Summary Page for setting its property tax rate.</t>
        </r>
        <r>
          <rPr>
            <sz val="8"/>
            <rFont val="Tahoma"/>
            <family val="2"/>
          </rPr>
          <t xml:space="preserve">  The tax rate ceiling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DO NOT allow the political subdivision to increase the tax rate ceiling this year since 2015 is an odd numbered year.</t>
        </r>
      </text>
    </comment>
    <comment ref="P19" authorId="0">
      <text>
        <r>
          <rPr>
            <b/>
            <sz val="8"/>
            <rFont val="Tahoma"/>
            <family val="2"/>
          </rPr>
          <t>Prior Year Tax Rate Ceiling
Based on Voluntarily Reduced Rate
Prior Method</t>
        </r>
        <r>
          <rPr>
            <sz val="8"/>
            <rFont val="Tahoma"/>
            <family val="2"/>
          </rPr>
          <t xml:space="preserve">
Enter the rate on 2014 Tax Rate Summary Page, Line F minus Line H from the most updated 2014 form.
This number is revised as changes or updates are made to the 2014 data.
</t>
        </r>
        <r>
          <rPr>
            <b/>
            <sz val="8"/>
            <rFont val="Tahoma"/>
            <family val="2"/>
          </rPr>
          <t>Additional Explanation:</t>
        </r>
        <r>
          <rPr>
            <sz val="8"/>
            <rFont val="Tahoma"/>
            <family val="2"/>
          </rPr>
          <t xml:space="preserve">
For those political subdivisions that voluntarily reduced their tax rate in an even numbered year but did not revert back to the tax rate ceiling without the voluntary reduction,  the 2015 tax rate ceiling will be based on the voluntarily reduced rate. </t>
        </r>
        <r>
          <rPr>
            <b/>
            <sz val="8"/>
            <rFont val="Tahoma"/>
            <family val="2"/>
          </rPr>
          <t xml:space="preserve"> The political subdivision must use the Tax Rate Summary Page for setting its property tax rate.</t>
        </r>
        <r>
          <rPr>
            <sz val="8"/>
            <rFont val="Tahoma"/>
            <family val="2"/>
          </rPr>
          <t xml:space="preserve">  The tax rate ceiling be based on the prior year Line F minus Line H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DO NOT allow the political subdivision to increase the tax rate ceiling this year since 2015 is an odd numbered year.</t>
        </r>
      </text>
    </comment>
  </commentList>
</comments>
</file>

<file path=xl/comments5.xml><?xml version="1.0" encoding="utf-8"?>
<comments xmlns="http://schemas.openxmlformats.org/spreadsheetml/2006/main">
  <authors>
    <author>Becky Webb</author>
  </authors>
  <commentList>
    <comment ref="N55" authorId="0">
      <text>
        <r>
          <rPr>
            <b/>
            <sz val="8"/>
            <rFont val="Tahoma"/>
            <family val="2"/>
          </rPr>
          <t xml:space="preserve">Voluntary Reduction of Debt Service
</t>
        </r>
        <r>
          <rPr>
            <sz val="8"/>
            <rFont val="Tahoma"/>
            <family val="2"/>
          </rPr>
          <t xml:space="preserve">Any reduction of the debt service levy is considered voluntary.  
Enter the voluntary reduction here, if the amount Line 10 is more than the desired rate to levy.
</t>
        </r>
      </text>
    </comment>
  </commentList>
</comments>
</file>

<file path=xl/sharedStrings.xml><?xml version="1.0" encoding="utf-8"?>
<sst xmlns="http://schemas.openxmlformats.org/spreadsheetml/2006/main" count="883" uniqueCount="454">
  <si>
    <t>(Purpose of Levy)</t>
  </si>
  <si>
    <t>A.</t>
  </si>
  <si>
    <t>AA.</t>
  </si>
  <si>
    <t>Residential</t>
  </si>
  <si>
    <t>Real Estate</t>
  </si>
  <si>
    <t>Agricultural</t>
  </si>
  <si>
    <t>Commercial</t>
  </si>
  <si>
    <t>Personal</t>
  </si>
  <si>
    <t>Property</t>
  </si>
  <si>
    <t>B.</t>
  </si>
  <si>
    <t>D.</t>
  </si>
  <si>
    <t>E.</t>
  </si>
  <si>
    <t>F.</t>
  </si>
  <si>
    <t>G.</t>
  </si>
  <si>
    <t>H.</t>
  </si>
  <si>
    <t>I.</t>
  </si>
  <si>
    <t>J.</t>
  </si>
  <si>
    <t>BB.</t>
  </si>
  <si>
    <t>(Signature)</t>
  </si>
  <si>
    <t>(Printed Name)</t>
  </si>
  <si>
    <t xml:space="preserve"> </t>
  </si>
  <si>
    <t xml:space="preserve">I, the undersigned, </t>
  </si>
  <si>
    <t>1.</t>
  </si>
  <si>
    <t>2.</t>
  </si>
  <si>
    <t>3.</t>
  </si>
  <si>
    <t>4.</t>
  </si>
  <si>
    <t>Adjusted Current Year Assessed Valuation</t>
  </si>
  <si>
    <t>5.</t>
  </si>
  <si>
    <t>6.</t>
  </si>
  <si>
    <t>7.</t>
  </si>
  <si>
    <t>8.</t>
  </si>
  <si>
    <t>Adjusted Prior Year Assessed Valuation</t>
  </si>
  <si>
    <t>9.</t>
  </si>
  <si>
    <t>10.</t>
  </si>
  <si>
    <t>Certified by the State Tax Commission</t>
  </si>
  <si>
    <t>11.</t>
  </si>
  <si>
    <t>12.</t>
  </si>
  <si>
    <t>13.</t>
  </si>
  <si>
    <t>14.</t>
  </si>
  <si>
    <t>15.</t>
  </si>
  <si>
    <t>16.</t>
  </si>
  <si>
    <t>17.</t>
  </si>
  <si>
    <t>18.</t>
  </si>
  <si>
    <t>19.</t>
  </si>
  <si>
    <t xml:space="preserve">Limit to the Prior Year Maximum Authorized Levy </t>
  </si>
  <si>
    <t>20.</t>
  </si>
  <si>
    <t>Total</t>
  </si>
  <si>
    <t>21.</t>
  </si>
  <si>
    <t>22.</t>
  </si>
  <si>
    <t>23.</t>
  </si>
  <si>
    <t>Prior Method</t>
  </si>
  <si>
    <t>24.</t>
  </si>
  <si>
    <t>25.</t>
  </si>
  <si>
    <t>26.</t>
  </si>
  <si>
    <t>27.</t>
  </si>
  <si>
    <t>28.</t>
  </si>
  <si>
    <t>29.</t>
  </si>
  <si>
    <t>30.</t>
  </si>
  <si>
    <t>31.</t>
  </si>
  <si>
    <t>32.</t>
  </si>
  <si>
    <t>33.</t>
  </si>
  <si>
    <t>34.</t>
  </si>
  <si>
    <t>35.</t>
  </si>
  <si>
    <t>Calculate Final Blended Rate</t>
  </si>
  <si>
    <t>HASH TOTAL (To be computed and used by the State)</t>
  </si>
  <si>
    <t>(Date)</t>
  </si>
  <si>
    <t>**Date of Election</t>
  </si>
  <si>
    <r>
      <t xml:space="preserve">** - Mandatory Required Fields to Complete </t>
    </r>
    <r>
      <rPr>
        <sz val="11"/>
        <rFont val="Times New Roman"/>
        <family val="1"/>
      </rPr>
      <t>(if your district had a recent voter approved tax rate or tax rate increase).</t>
    </r>
  </si>
  <si>
    <t>**Ballot Language</t>
  </si>
  <si>
    <t>**Election Results</t>
  </si>
  <si>
    <t>**Expiration Date</t>
  </si>
  <si>
    <t>*</t>
  </si>
  <si>
    <t xml:space="preserve">The tax rate levied may be lower than the rate computed as long as adequate funds are available to service the debt requirements.  </t>
  </si>
  <si>
    <t xml:space="preserve">  </t>
  </si>
  <si>
    <r>
      <t>Anticipated balance at end of current calendar year.</t>
    </r>
    <r>
      <rPr>
        <sz val="11"/>
        <rFont val="Times New Roman"/>
        <family val="1"/>
      </rPr>
      <t xml:space="preserve">  </t>
    </r>
  </si>
  <si>
    <t>Personal Property</t>
  </si>
  <si>
    <t>PART B.    Additional Voter Approved Rates - See Form B for additional instructions.</t>
  </si>
  <si>
    <t>PART C.    Debt Service Requirements - See Form C for additional instructions.</t>
  </si>
  <si>
    <r>
      <t xml:space="preserve">PART A.    Enter only the </t>
    </r>
    <r>
      <rPr>
        <b/>
        <u val="single"/>
        <sz val="10"/>
        <rFont val="Times New Roman"/>
        <family val="1"/>
      </rPr>
      <t>Assessed Valuation</t>
    </r>
  </si>
  <si>
    <t>Purpose</t>
  </si>
  <si>
    <t>(Yes)</t>
  </si>
  <si>
    <t>(No)</t>
  </si>
  <si>
    <t>(a)</t>
  </si>
  <si>
    <t>(b)</t>
  </si>
  <si>
    <t>(d)</t>
  </si>
  <si>
    <t>(c)</t>
  </si>
  <si>
    <t>COMPUTATION OF REASSESSMENT GROWTH AND RATE FOR COMPLIANCE WITH ARTICLE X, SECTION 22 AND SECTION 137.073 RSMo</t>
  </si>
  <si>
    <t>TAX RATE SUMMARY PAGE</t>
  </si>
  <si>
    <t>Calculated Amount</t>
  </si>
  <si>
    <t>INSTRUCTIONS:     COMPLETE THE HIGHLIGHTED CELLS TO USE THIS TAX RATE CALCULATOR.</t>
  </si>
  <si>
    <t>Debt Service</t>
  </si>
  <si>
    <t>A</t>
  </si>
  <si>
    <t>B</t>
  </si>
  <si>
    <t>C</t>
  </si>
  <si>
    <t>Relative Ratio of Current Year Adjusted Assessed Valuation</t>
  </si>
  <si>
    <t>Current Year Adjusted Assessed Valuation of Rates being Revised</t>
  </si>
  <si>
    <t>36.</t>
  </si>
  <si>
    <t>(Line 1 - Line 2 - Line 3 - Line 4)</t>
  </si>
  <si>
    <t>-</t>
  </si>
  <si>
    <t>Calculate Revised Rate(s)</t>
  </si>
  <si>
    <t>Total Assessed Valuation  [Line 1 (Total)]</t>
  </si>
  <si>
    <t>Maximum Authorized Levy</t>
  </si>
  <si>
    <t xml:space="preserve">(Office) of </t>
  </si>
  <si>
    <t xml:space="preserve">levying a rate in </t>
  </si>
  <si>
    <t>**</t>
  </si>
  <si>
    <t>Assessed Valuation of New Construction &amp; Improvements</t>
  </si>
  <si>
    <t>Assessed Value of Newly Added Territory</t>
  </si>
  <si>
    <t>Assessed Value in Newly Separated Territory</t>
  </si>
  <si>
    <r>
      <t>finalized by the local board of equalization</t>
    </r>
    <r>
      <rPr>
        <sz val="10.5"/>
        <rFont val="Times New Roman"/>
        <family val="1"/>
      </rPr>
      <t>.</t>
    </r>
  </si>
  <si>
    <r>
      <t>Percentage Increase in Adjusted Valuation</t>
    </r>
    <r>
      <rPr>
        <sz val="11"/>
        <rFont val="Times New Roman"/>
        <family val="1"/>
      </rPr>
      <t xml:space="preserve"> of existing property</t>
    </r>
  </si>
  <si>
    <t>Permitted Reassessment Revenue Growth</t>
  </si>
  <si>
    <t xml:space="preserve">Revenue Permitted in the Current Year </t>
  </si>
  <si>
    <t xml:space="preserve">Revision to Rate  </t>
  </si>
  <si>
    <t xml:space="preserve">Revised Rate Rounded  </t>
  </si>
  <si>
    <t>Tax Rate Permitted Using Prior Method</t>
  </si>
  <si>
    <t>DEBT SERVICE CALCULATION FOR GENERAL OBLIGATION BONDS</t>
  </si>
  <si>
    <t>PAID FOR WITH PROPERTY TAXES</t>
  </si>
  <si>
    <t>The tax rate for Debt Service will be considered valid if, after making the payment(s) for which the tax was levied, the bonds remain outstanding, and the debt fund reserves do not exceed the following year's payments.  Since the property taxes are levied and collected on a calendar year basis (January - December), it is recommended that this levy be computed using calendar year data.</t>
  </si>
  <si>
    <r>
      <t xml:space="preserve">Total required for debt service </t>
    </r>
    <r>
      <rPr>
        <sz val="11"/>
        <rFont val="Times New Roman"/>
        <family val="1"/>
      </rPr>
      <t>(Line 2 + Line 3 + Line 4)</t>
    </r>
  </si>
  <si>
    <r>
      <t xml:space="preserve">Property tax revenue required for debt service </t>
    </r>
    <r>
      <rPr>
        <sz val="11"/>
        <rFont val="Times New Roman"/>
        <family val="1"/>
      </rPr>
      <t>(Line 5 - Line 6)</t>
    </r>
  </si>
  <si>
    <t xml:space="preserve">I, the undersigned </t>
  </si>
  <si>
    <t>(Telephone)</t>
  </si>
  <si>
    <t>Limit Personal Property to the Prior Year Ceiling</t>
  </si>
  <si>
    <t>37.</t>
  </si>
  <si>
    <t>38.</t>
  </si>
  <si>
    <t>39.</t>
  </si>
  <si>
    <r>
      <t xml:space="preserve">Rate(s) to be Revised  </t>
    </r>
    <r>
      <rPr>
        <b/>
        <sz val="10"/>
        <rFont val="Times New Roman"/>
        <family val="1"/>
      </rPr>
      <t>Note:  Revision Can Not Increase Personal Property Rate</t>
    </r>
  </si>
  <si>
    <t xml:space="preserve">Increase in Consumer Price Index </t>
  </si>
  <si>
    <t>40.</t>
  </si>
  <si>
    <t>but State Assessed in Current Year</t>
  </si>
  <si>
    <t>Assessed Value of Property Locally Assessed in Prior Year,</t>
  </si>
  <si>
    <t>(Line 6 - Line 7 - Line 8 - Line 9)</t>
  </si>
  <si>
    <t>41.</t>
  </si>
  <si>
    <t>2(d) = [Line 1(d) - 3(d) - 6(d) + 7(d) + 8(d)] If negative, enter zero</t>
  </si>
  <si>
    <t xml:space="preserve">  (Office or Position) do hereby certify that the data set forth above is true and accurate to the best of my knowledge and belief.</t>
  </si>
  <si>
    <t>(Rate)</t>
  </si>
  <si>
    <t>(Full or Partial)</t>
  </si>
  <si>
    <t>Name of School District</t>
  </si>
  <si>
    <t>Less Voluntary Reduction By School District</t>
  </si>
  <si>
    <t>(School District)</t>
  </si>
  <si>
    <t>(Name of School District)</t>
  </si>
  <si>
    <t>(School District Code)</t>
  </si>
  <si>
    <t>Maximum Prior Year Revenue from State Assessed Property</t>
  </si>
  <si>
    <r>
      <t>(before reductions).</t>
    </r>
    <r>
      <rPr>
        <sz val="11"/>
        <rFont val="Times New Roman"/>
        <family val="1"/>
      </rPr>
      <t xml:space="preserve">  Provided by the DESE &amp; allocated to each</t>
    </r>
  </si>
  <si>
    <t>subclass of real estate based on its % of assessed valuation.</t>
  </si>
  <si>
    <t>Maximum Prior Year Adjusted Revenue Permitted from</t>
  </si>
  <si>
    <r>
      <t xml:space="preserve">Locally Assessed Property </t>
    </r>
    <r>
      <rPr>
        <sz val="10.5"/>
        <rFont val="Times New Roman"/>
        <family val="1"/>
      </rPr>
      <t xml:space="preserve">from property that existed in both years </t>
    </r>
  </si>
  <si>
    <t>from property that existed in both years.  (Line 17 + Line 19)</t>
  </si>
  <si>
    <t>Estimated Current Year Revenue from State Assessed Property</t>
  </si>
  <si>
    <t>please provide written documentation to the State Auditor's Office</t>
  </si>
  <si>
    <t>to explain the reasons for such difference.</t>
  </si>
  <si>
    <t>(Line 20 - Line 21)</t>
  </si>
  <si>
    <t>Revenue Permitted from Existing Locally Assessed Property</t>
  </si>
  <si>
    <t>[Line 28 (Total) - Line 28 (Prior Method)]</t>
  </si>
  <si>
    <t>[(If Line 31 &lt; or &gt; 0 &amp; Line 27 &lt; Line 27 (Prior Method), Then Line 27, Otherwise 0]</t>
  </si>
  <si>
    <t>(If Line 32 &gt; 0, Then Line 5, Otherwise 0)</t>
  </si>
  <si>
    <t>46.</t>
  </si>
  <si>
    <t>47.</t>
  </si>
  <si>
    <t>48.</t>
  </si>
  <si>
    <t>49.</t>
  </si>
  <si>
    <t>50.</t>
  </si>
  <si>
    <t>51.</t>
  </si>
  <si>
    <t>52.</t>
  </si>
  <si>
    <t>53.</t>
  </si>
  <si>
    <t>54.</t>
  </si>
  <si>
    <t>55.</t>
  </si>
  <si>
    <t>56.</t>
  </si>
  <si>
    <t>57.</t>
  </si>
  <si>
    <t>Revised Rate (Line 27 + Line 35)</t>
  </si>
  <si>
    <t>(If Line 36 &lt; 1, Then Round to a 3-digit rate, Otherwise Round to a 4-digit rate)</t>
  </si>
  <si>
    <t>42.</t>
  </si>
  <si>
    <t>43.</t>
  </si>
  <si>
    <t>Revenue Differences Using the Different Methods  (Line 42 - Line 43)</t>
  </si>
  <si>
    <t>44.</t>
  </si>
  <si>
    <t>45.</t>
  </si>
  <si>
    <t>Percent Change  (Line 44 / Line 43)</t>
  </si>
  <si>
    <t>Blended Rate Calculation for DESE Purposes</t>
  </si>
  <si>
    <t>58.</t>
  </si>
  <si>
    <t>59.</t>
  </si>
  <si>
    <t>Since the prior year tax rate computation, some school districts may have held elections where voters approved an increase in an existing tax or approved a new tax.  Form B is designed to document the election.</t>
  </si>
  <si>
    <t xml:space="preserve">    - Attach a sample ballot or state the proposition posed exactly</t>
  </si>
  <si>
    <t xml:space="preserve">       as it appeared on the ballot.</t>
  </si>
  <si>
    <t xml:space="preserve">    - Also indicate the election results of the Proposition C Waiver.</t>
  </si>
  <si>
    <t>30</t>
  </si>
  <si>
    <r>
      <t>Revenue required from locally assessed property for debt service</t>
    </r>
    <r>
      <rPr>
        <sz val="12"/>
        <rFont val="Times New Roman"/>
        <family val="1"/>
      </rPr>
      <t xml:space="preserve">  (Line 7 - Line 8)</t>
    </r>
  </si>
  <si>
    <t>Enter this rate on the Tax Rate Summary Page, Line AA</t>
  </si>
  <si>
    <t>the accompanying forms is true and accurate to the best of my knowledge and belief.</t>
  </si>
  <si>
    <t>(County or Counties) do hereby certify that the data set forth above and on</t>
  </si>
  <si>
    <t>Single Rate</t>
  </si>
  <si>
    <t>Calculation</t>
  </si>
  <si>
    <t>(Prior Method)</t>
  </si>
  <si>
    <r>
      <t xml:space="preserve">Enter </t>
    </r>
    <r>
      <rPr>
        <u val="single"/>
        <sz val="10.5"/>
        <rFont val="Times New Roman"/>
        <family val="1"/>
      </rPr>
      <t>the lower</t>
    </r>
    <r>
      <rPr>
        <sz val="10.5"/>
        <rFont val="Times New Roman"/>
        <family val="1"/>
      </rPr>
      <t xml:space="preserve"> of the actual growth (Line 11), the CPI (Line 12), or 5%.</t>
    </r>
  </si>
  <si>
    <t>Do not enter less than 0%, nor more than 5%.</t>
  </si>
  <si>
    <t>If Line 11 is negative, enter 0%.</t>
  </si>
  <si>
    <t>[Lower of Line 24 (Personal Property) or Line 14 (Personal Property)]</t>
  </si>
  <si>
    <t>of Rates being Revised  [Line 33 / Line 33 (Total)]</t>
  </si>
  <si>
    <t>NEW VOTER APPROVED TAX RATE OR TAX RATE INCREASE</t>
  </si>
  <si>
    <t>Single Rate Calculation</t>
  </si>
  <si>
    <t>(Line 5)</t>
  </si>
  <si>
    <r>
      <t>Actual rate to be levied for debt service purposes</t>
    </r>
    <r>
      <rPr>
        <sz val="11"/>
        <rFont val="Times New Roman"/>
        <family val="1"/>
      </rPr>
      <t xml:space="preserve"> </t>
    </r>
    <r>
      <rPr>
        <b/>
        <sz val="11"/>
        <rFont val="Times New Roman"/>
        <family val="1"/>
      </rPr>
      <t xml:space="preserve">* </t>
    </r>
    <r>
      <rPr>
        <sz val="11"/>
        <rFont val="Times New Roman"/>
        <family val="1"/>
      </rPr>
      <t xml:space="preserve">(Line 10 - Line 11) </t>
    </r>
  </si>
  <si>
    <t>School District Code</t>
  </si>
  <si>
    <t>HASH TOTALS</t>
  </si>
  <si>
    <r>
      <t>Total Adjusted Prior Year Revenue</t>
    </r>
    <r>
      <rPr>
        <sz val="11"/>
        <rFont val="Times New Roman"/>
        <family val="1"/>
      </rPr>
      <t xml:space="preserve">  (Line 15 + Line 16)</t>
    </r>
  </si>
  <si>
    <t>[Lower of Line 24, Line 25 (for Personal Property only), or Line 26]</t>
  </si>
  <si>
    <t>FOR INFORMATIONAL PURPOSES ONLY</t>
  </si>
  <si>
    <t xml:space="preserve">       part or all of the required Proposition C Reduction.</t>
  </si>
  <si>
    <r>
      <t xml:space="preserve">Computation of debt service tax rate*  </t>
    </r>
    <r>
      <rPr>
        <sz val="11"/>
        <rFont val="Times New Roman"/>
        <family val="1"/>
      </rPr>
      <t>[(Line 9 / Line 1) x 100]</t>
    </r>
  </si>
  <si>
    <t>Circle the type of waiver your district has     Full     Partial     No</t>
  </si>
  <si>
    <t>Include the current locally and stated assessed valuation obtained                from the County Clerk, County Assessor, or comparable office</t>
  </si>
  <si>
    <t>2(a) (b) &amp; (c) - May be obtained from the County Clerk or County Assessor</t>
  </si>
  <si>
    <t>Obtained from the County Clerk or County Assessor</t>
  </si>
  <si>
    <r>
      <t xml:space="preserve">Assessed Value of Real Property that Changed Subclass from the Prior Year (Subtracted from the Previously Reported Subclass)  </t>
    </r>
    <r>
      <rPr>
        <sz val="10.5"/>
        <rFont val="Times New Roman"/>
        <family val="1"/>
      </rPr>
      <t>Obtained from the County Clerk or County Assessor</t>
    </r>
  </si>
  <si>
    <t>[(Line 13 x Line 14) / 100]</t>
  </si>
  <si>
    <r>
      <t>Additional Reassessment Revenue Permitted</t>
    </r>
    <r>
      <rPr>
        <sz val="11"/>
        <rFont val="Times New Roman"/>
        <family val="1"/>
      </rPr>
      <t xml:space="preserve">  </t>
    </r>
    <r>
      <rPr>
        <sz val="10.5"/>
        <rFont val="Times New Roman"/>
        <family val="1"/>
      </rPr>
      <t>(Line 17 x Line 18)</t>
    </r>
  </si>
  <si>
    <t>Tax Rate Permitted Prior to HB1150 &amp; SB960 (Line 22 / Line 23 x 100)</t>
  </si>
  <si>
    <t>Tax Revenue  [(Line 1 x Line 27) / 100]</t>
  </si>
  <si>
    <t xml:space="preserve">Revenue Difference due to the multi rate calculation  </t>
  </si>
  <si>
    <t>Tax Revenue  [(Line 1 x Line 37) / 100]</t>
  </si>
  <si>
    <t>Final Blended Rate  [(Line 38 (Total) / Line 39) x 100]</t>
  </si>
  <si>
    <t>Article X, Section 22 and Section 137.073 RSMo. (Line 37)</t>
  </si>
  <si>
    <t>Tax Rate(s) Permitted Calculated Pursuant to</t>
  </si>
  <si>
    <t>Impact of the Multi Rate System</t>
  </si>
  <si>
    <t>Revenue Calculated Using Multi Rate  [(Line 41 x Line 1) / 100]</t>
  </si>
  <si>
    <r>
      <t xml:space="preserve">Revenue Calculated Using Single Rate                                                      </t>
    </r>
    <r>
      <rPr>
        <sz val="9"/>
        <rFont val="Times New Roman"/>
        <family val="1"/>
      </rPr>
      <t>[Line 27 (Prior Method) x Line 1) / 100]</t>
    </r>
  </si>
  <si>
    <t>[If Line 32 &gt; 0, Then -Line 34 x Line 31 / Line 5 x 100 (limited to -Line 32), Otherwise 0]</t>
  </si>
  <si>
    <t>096</t>
  </si>
  <si>
    <t>60.</t>
  </si>
  <si>
    <t>61.</t>
  </si>
  <si>
    <r>
      <t xml:space="preserve">Blended Tax Rate Ceiling to Report on DESE Screen 6  </t>
    </r>
    <r>
      <rPr>
        <sz val="10"/>
        <rFont val="Times New Roman"/>
        <family val="1"/>
      </rPr>
      <t>[(Line 50 / Line 49) x 100]</t>
    </r>
  </si>
  <si>
    <r>
      <t xml:space="preserve">Tax Rate Ceiling </t>
    </r>
    <r>
      <rPr>
        <sz val="10"/>
        <rFont val="Times New Roman"/>
        <family val="1"/>
      </rPr>
      <t>(Tax Rate Summary Page, Line F)</t>
    </r>
  </si>
  <si>
    <r>
      <t xml:space="preserve">Assessed Valuation </t>
    </r>
    <r>
      <rPr>
        <sz val="10"/>
        <rFont val="Times New Roman"/>
        <family val="1"/>
      </rPr>
      <t xml:space="preserve"> (Line 1)</t>
    </r>
  </si>
  <si>
    <r>
      <t xml:space="preserve">DESE Screen 6 Tax Rate Ceiling Including Recoupment </t>
    </r>
    <r>
      <rPr>
        <sz val="10"/>
        <rFont val="Times New Roman"/>
        <family val="1"/>
      </rPr>
      <t>(Line 46 + Line 47)</t>
    </r>
  </si>
  <si>
    <r>
      <t xml:space="preserve">Revenue from DESE Screen 6 Tax Rate Ceiling  </t>
    </r>
    <r>
      <rPr>
        <sz val="10"/>
        <rFont val="Times New Roman"/>
        <family val="1"/>
      </rPr>
      <t>[(Line 48 x Line 49) / 100]</t>
    </r>
  </si>
  <si>
    <r>
      <t xml:space="preserve">Voluntary Reduction </t>
    </r>
    <r>
      <rPr>
        <sz val="10"/>
        <rFont val="Times New Roman"/>
        <family val="1"/>
      </rPr>
      <t>(Tax Rate Summary Page, Line H)</t>
    </r>
  </si>
  <si>
    <r>
      <t xml:space="preserve">Unadjusted Levy </t>
    </r>
    <r>
      <rPr>
        <sz val="10"/>
        <rFont val="Times New Roman"/>
        <family val="1"/>
      </rPr>
      <t>(Line 48 - Line 52)</t>
    </r>
  </si>
  <si>
    <r>
      <t xml:space="preserve">Revenue from Unadjusted Levy </t>
    </r>
    <r>
      <rPr>
        <sz val="10"/>
        <rFont val="Times New Roman"/>
        <family val="1"/>
      </rPr>
      <t xml:space="preserve"> [(Line 53 x Line 54) / 100]</t>
    </r>
  </si>
  <si>
    <r>
      <t xml:space="preserve">Prop C Reduction </t>
    </r>
    <r>
      <rPr>
        <sz val="10"/>
        <rFont val="Times New Roman"/>
        <family val="1"/>
      </rPr>
      <t>(Tax Rate Summary Page, Line G)</t>
    </r>
  </si>
  <si>
    <r>
      <t>Adjusted Levy</t>
    </r>
    <r>
      <rPr>
        <sz val="10.5"/>
        <rFont val="Times New Roman"/>
        <family val="1"/>
      </rPr>
      <t xml:space="preserve"> (Line 53 - Line 57)</t>
    </r>
  </si>
  <si>
    <r>
      <t xml:space="preserve">Assessed Valuation  </t>
    </r>
    <r>
      <rPr>
        <sz val="10"/>
        <rFont val="Times New Roman"/>
        <family val="1"/>
      </rPr>
      <t>(Line 1)</t>
    </r>
  </si>
  <si>
    <r>
      <t xml:space="preserve">Revenue from Adjusted Levy  </t>
    </r>
    <r>
      <rPr>
        <sz val="10"/>
        <rFont val="Times New Roman"/>
        <family val="1"/>
      </rPr>
      <t>[(Line 58 x Line 59) / 100]</t>
    </r>
  </si>
  <si>
    <r>
      <t xml:space="preserve">Blended Tax Rate from the Unadjusted Levy to Report on DESE Screen 6  </t>
    </r>
    <r>
      <rPr>
        <sz val="10"/>
        <rFont val="Times New Roman"/>
        <family val="1"/>
      </rPr>
      <t>[(Line 55 / Line 54) * 100]</t>
    </r>
  </si>
  <si>
    <t>in the current year over the prior year's assessed valuation                      [(Line 5 - Line 10) / Line 10 x 100]</t>
  </si>
  <si>
    <r>
      <t>(before reductions)</t>
    </r>
    <r>
      <rPr>
        <sz val="11"/>
        <rFont val="Times New Roman"/>
        <family val="1"/>
      </rPr>
      <t xml:space="preserve">  The school district should use it's best estimate for</t>
    </r>
  </si>
  <si>
    <t xml:space="preserve">Line 21 (Total), which is allocated to each subclass of real estate based on </t>
  </si>
  <si>
    <t xml:space="preserve">its % of assessed valuation.  (i.e. same amount as Line 16 (Total), </t>
  </si>
  <si>
    <t xml:space="preserve">Line 16 (Total) multiplied by the % increase in state assessed valuation </t>
  </si>
  <si>
    <t>per the State Tax Commission, or using the educated guess).</t>
  </si>
  <si>
    <t>If Line 21 (Total) declines substantially from the amount on Line 16 (Total),</t>
  </si>
  <si>
    <r>
      <t xml:space="preserve">    - Indicate whether the district obtained a </t>
    </r>
    <r>
      <rPr>
        <b/>
        <u val="single"/>
        <sz val="12"/>
        <rFont val="Times New Roman"/>
        <family val="1"/>
      </rPr>
      <t>new</t>
    </r>
    <r>
      <rPr>
        <sz val="12"/>
        <rFont val="Times New Roman"/>
        <family val="1"/>
      </rPr>
      <t xml:space="preserve"> waiver to eliminate</t>
    </r>
  </si>
  <si>
    <r>
      <t xml:space="preserve">Total current year assessed valuation </t>
    </r>
    <r>
      <rPr>
        <sz val="11"/>
        <rFont val="Times New Roman"/>
        <family val="1"/>
      </rPr>
      <t>obtained from the County Clerk or County Assessor.</t>
    </r>
  </si>
  <si>
    <t>(Form A, Line 1 Total)</t>
  </si>
  <si>
    <r>
      <t xml:space="preserve">Estimated costs of collection (collector fees and commissions and Assessment Fund withholdings) and anticipated delinquencies.  </t>
    </r>
    <r>
      <rPr>
        <sz val="11"/>
        <rFont val="Times New Roman"/>
        <family val="1"/>
      </rPr>
      <t>Experience in prior years is the best guide for estimating un-collectible taxes.  (Usually 2% to 10% of Line 2 above)</t>
    </r>
  </si>
  <si>
    <t xml:space="preserve">Reasonable reserve up to one year's payment                                                                           </t>
  </si>
  <si>
    <t>Line 6 is subtracted from Line 5 because the debt service fund is only allowed to have the payment required for the next calendar year (Line 2) and the reasonable reserve of the following year's payments (Line 4).  Any current balance in the fund is already available to meet these requirements, so it is deducted from the total revenues required for Debt Service purposes.</t>
  </si>
  <si>
    <t xml:space="preserve">If [(Line 9 / Line 1 x 100] &lt; 1, then round to a 3-digit rate, otherwise round to a 4-digit rate.  </t>
  </si>
  <si>
    <r>
      <t xml:space="preserve">Allowable Recoupment Rate </t>
    </r>
    <r>
      <rPr>
        <sz val="10"/>
        <rFont val="Times New Roman"/>
        <family val="1"/>
      </rPr>
      <t>(Tax Rate Summary Page, Line I)</t>
    </r>
  </si>
  <si>
    <t>Show the anticipated bank or fund balance at December 31st of this year (this will equal the current balance minus the amount of any principal or interest payments due before December 31st plus any estimated investment earning due before December 31st).  Do not add the anticipated collections of this tax into this amount.</t>
  </si>
  <si>
    <t>Lines:     J</t>
  </si>
  <si>
    <t>AA</t>
  </si>
  <si>
    <t>BB</t>
  </si>
  <si>
    <t>Date the School Board Decided to Use Amend. 2:</t>
  </si>
  <si>
    <t>Attach a copy of the DESE Prop C Reduction Worksheet if there is no waiver.</t>
  </si>
  <si>
    <t>has complied with the foregoing provisions of this section.</t>
  </si>
  <si>
    <t>Blended Rate  [Line 28 (Total) / Line 29 x 100]</t>
  </si>
  <si>
    <t>**New Proposition C Waiver</t>
  </si>
  <si>
    <t>YEAR:</t>
  </si>
  <si>
    <t>Printed on:</t>
  </si>
  <si>
    <t xml:space="preserve">1) </t>
  </si>
  <si>
    <t xml:space="preserve">2) </t>
  </si>
  <si>
    <t>3)</t>
  </si>
  <si>
    <t>4)</t>
  </si>
  <si>
    <t>Date &amp; Rate the Current Year Tax Rate Ceiling was Increased Up to $2.75 using Amendment 2</t>
  </si>
  <si>
    <t>1)</t>
  </si>
  <si>
    <t>Current Year Assessed Valuation</t>
  </si>
  <si>
    <t>2)</t>
  </si>
  <si>
    <t>New Construction and Improvements</t>
  </si>
  <si>
    <t>Newly Added Territory</t>
  </si>
  <si>
    <t>Real Property that was Added to a New Subclass in the Current Year</t>
  </si>
  <si>
    <t>5)</t>
  </si>
  <si>
    <t>Prior Year Assessed Valuation</t>
  </si>
  <si>
    <t>Newly Separated Territory</t>
  </si>
  <si>
    <t>6)</t>
  </si>
  <si>
    <t>7)</t>
  </si>
  <si>
    <t>Property Changed from Local to State Assessed</t>
  </si>
  <si>
    <t>8)</t>
  </si>
  <si>
    <t>Real Property that was Subtracted from a Subclass from the Prior Year</t>
  </si>
  <si>
    <t>9)</t>
  </si>
  <si>
    <t>10)</t>
  </si>
  <si>
    <t>Estimated Revenue from State Assessed Property</t>
  </si>
  <si>
    <t>Date of Election:</t>
  </si>
  <si>
    <t>Is this Election Increasing an Existing Rate (Yes or No)?</t>
  </si>
  <si>
    <t>Election Results:</t>
  </si>
  <si>
    <t>3a)</t>
  </si>
  <si>
    <t>Voter Approved Tax Rate Increase ("increase of")</t>
  </si>
  <si>
    <t>3b)</t>
  </si>
  <si>
    <t>Stated Rate Approved by Voters ("increase to")</t>
  </si>
  <si>
    <t>Number of Yes Votes</t>
  </si>
  <si>
    <t>Number of No Votes</t>
  </si>
  <si>
    <t>Ballot Language Approved:  Attach a sample ballot or state the proposition posed to the voters exactly as it appeared on the ballot.</t>
  </si>
  <si>
    <t>5) Expiration Date (If Applicable):</t>
  </si>
  <si>
    <t>6) Proposition C Waiver:  (Attach Ballot)</t>
  </si>
  <si>
    <t>7) Prop C Results:</t>
  </si>
  <si>
    <t>Principal and Interest Payments for Next Calendar Year</t>
  </si>
  <si>
    <t>Estimated Cost of Collection &amp; Allowance for Delinquencies</t>
  </si>
  <si>
    <t>Reasonable Reserve Payments for Year Following Next Calendar Year</t>
  </si>
  <si>
    <t>Anticipated December 31st Balance</t>
  </si>
  <si>
    <t>FOR SCHOOL DISTRICTS CALCULATING A SEPARATE RATE ON EACH SUBCLASS OF PROPERTY</t>
  </si>
  <si>
    <t>C.</t>
  </si>
  <si>
    <t>Rate to Compare to Maximum Authorized Levy to Determine Tax Rate Ceiling</t>
  </si>
  <si>
    <t>Revenue from State Assessed Property (Provided by DESE)</t>
  </si>
  <si>
    <t>Adjusted to provide the revenue available if applied to the prior year assessed</t>
  </si>
  <si>
    <r>
      <t>Rate To Be Levied For Debt Service</t>
    </r>
    <r>
      <rPr>
        <sz val="10"/>
        <rFont val="Times New Roman"/>
        <family val="1"/>
      </rPr>
      <t xml:space="preserve"> If Applicable (Form C, Line 12)</t>
    </r>
  </si>
  <si>
    <r>
      <t>Assessed Value of Real Property that Changed Subclass from the Prior Year (Added to a New Subclass in the Current Year)</t>
    </r>
    <r>
      <rPr>
        <sz val="11"/>
        <rFont val="Times New Roman"/>
        <family val="1"/>
      </rPr>
      <t xml:space="preserve">                     </t>
    </r>
    <r>
      <rPr>
        <sz val="10.5"/>
        <rFont val="Times New Roman"/>
        <family val="1"/>
      </rPr>
      <t>Obtained from the County Clerk or County Assessor</t>
    </r>
  </si>
  <si>
    <t>Prior Year Tax Rate Ceiling</t>
  </si>
  <si>
    <t>Blended Tax Rate from the Adjusted Levy to Report on DESE Screen 6  [(Line 60 / Line 59) x 100]</t>
  </si>
  <si>
    <t>FORM B - FOR SCHOOL DISTRICTS</t>
  </si>
  <si>
    <r>
      <t>**Amount of Increase Approved by Voters</t>
    </r>
    <r>
      <rPr>
        <sz val="12"/>
        <rFont val="Times New Roman"/>
        <family val="1"/>
      </rPr>
      <t xml:space="preserve"> (if this is an increase to an existing rate).</t>
    </r>
  </si>
  <si>
    <t>(An "Increase of" or "Increase by")          OR</t>
  </si>
  <si>
    <t>a.</t>
  </si>
  <si>
    <t>(An "Increase to")</t>
  </si>
  <si>
    <r>
      <t>**Stated Rate Approved by Voters</t>
    </r>
    <r>
      <rPr>
        <sz val="12"/>
        <rFont val="Times New Roman"/>
        <family val="1"/>
      </rPr>
      <t xml:space="preserve"> (if this is an increase to an existing rate).</t>
    </r>
  </si>
  <si>
    <t>b.</t>
  </si>
  <si>
    <t xml:space="preserve">    </t>
  </si>
  <si>
    <t>FORM C - FOR SCHOOL DISTRICTS</t>
  </si>
  <si>
    <r>
      <t>Estimated Revenue from state assessed property for debt service for the next calendar year (January - December)</t>
    </r>
    <r>
      <rPr>
        <sz val="11"/>
        <rFont val="Times New Roman"/>
        <family val="1"/>
      </rPr>
      <t xml:space="preserve"> - Must be estimated by the school district.  In most instances, a good estimate would be the same amount as the state assessed revenues actually placed in the Debt Service in the prior year.</t>
    </r>
  </si>
  <si>
    <t>Prior Year Voluntarily Reduced Rate in Non-Reassessment Year</t>
  </si>
  <si>
    <t xml:space="preserve">    Enter the last year the levy will be in effect, if applicable.</t>
  </si>
  <si>
    <t xml:space="preserve">   Attach a sample ballot or state the proposition posed to the voters exactly as it appeared on the ballot.</t>
  </si>
  <si>
    <r>
      <t>Current Year Rate Computed</t>
    </r>
    <r>
      <rPr>
        <sz val="10.5"/>
        <rFont val="Times New Roman"/>
        <family val="1"/>
      </rPr>
      <t xml:space="preserve"> </t>
    </r>
    <r>
      <rPr>
        <sz val="10"/>
        <rFont val="Times New Roman"/>
        <family val="1"/>
      </rPr>
      <t>Pursuant to Article X, Section 22 of the</t>
    </r>
  </si>
  <si>
    <r>
      <t xml:space="preserve">Missouri Constitution and Section 137.073, RSMo.  </t>
    </r>
    <r>
      <rPr>
        <u val="single"/>
        <sz val="10"/>
        <rFont val="Times New Roman"/>
        <family val="1"/>
      </rPr>
      <t>If no Voter Approved Increase</t>
    </r>
  </si>
  <si>
    <r>
      <t>Increase of the Total Operating Levy up to $2.75 per Amendment 2</t>
    </r>
    <r>
      <rPr>
        <sz val="10.5"/>
        <rFont val="Times New Roman"/>
        <family val="1"/>
      </rPr>
      <t xml:space="preserve">, </t>
    </r>
    <r>
      <rPr>
        <sz val="10"/>
        <rFont val="Times New Roman"/>
        <family val="1"/>
      </rPr>
      <t>If Applicable</t>
    </r>
  </si>
  <si>
    <r>
      <t xml:space="preserve">Maximum Authorized Levy </t>
    </r>
    <r>
      <rPr>
        <sz val="10"/>
        <rFont val="Times New Roman"/>
        <family val="1"/>
      </rPr>
      <t>Greater of the 1984 rate or most recent voter approved rate</t>
    </r>
  </si>
  <si>
    <t>Submitting an Estimate Non-Binding Tax Rate to the County(ies)</t>
  </si>
  <si>
    <t>Less 20% Required Reduction 1st Class Charter County School District NOT</t>
  </si>
  <si>
    <r>
      <t xml:space="preserve">Additional Special Purposed Rate Authorized By Voters </t>
    </r>
    <r>
      <rPr>
        <sz val="10"/>
        <rFont val="Times New Roman"/>
        <family val="1"/>
      </rPr>
      <t>After The Prior Year Tax Rates Were Set.</t>
    </r>
  </si>
  <si>
    <t>[Greater of Prior Year Line E or Current Year Line D (If there was an election), Otherwise Prior Year Line E]</t>
  </si>
  <si>
    <t>Include the current locally assessed valuation obtained                from the County Clerk, County Assessor, or comparable office</t>
  </si>
  <si>
    <t>2(a) (b) &amp; (c) - Obtained from the County Clerk or County Assessor</t>
  </si>
  <si>
    <r>
      <t xml:space="preserve">value and increased by the percentage of CPI.          </t>
    </r>
    <r>
      <rPr>
        <b/>
        <sz val="10"/>
        <rFont val="Times New Roman"/>
        <family val="1"/>
      </rPr>
      <t>OR</t>
    </r>
  </si>
  <si>
    <r>
      <t>Tax Rate To Be Levied</t>
    </r>
    <r>
      <rPr>
        <sz val="10.5"/>
        <rFont val="Times New Roman"/>
        <family val="1"/>
      </rPr>
      <t xml:space="preserve"> </t>
    </r>
    <r>
      <rPr>
        <sz val="10"/>
        <rFont val="Times New Roman"/>
        <family val="1"/>
      </rPr>
      <t>(Line F - Line G1 - Line G2 - Line H + Line I)</t>
    </r>
  </si>
  <si>
    <t>(County Clerk's Signature)</t>
  </si>
  <si>
    <t>(County)</t>
  </si>
  <si>
    <t>Proposed rate to be entered on tax books by County Clerk Based on Certification from the School District:</t>
  </si>
  <si>
    <t>Section 137.073.7 RSMo, states that no tax rate shall be extended</t>
  </si>
  <si>
    <t>on the tax rolls by the county clerk unless the political subdivision</t>
  </si>
  <si>
    <t>1a)</t>
  </si>
  <si>
    <t>1b)</t>
  </si>
  <si>
    <t>Prior Year Tax Rate Ceiling Based on Prior Year Tax Rate Ceiling</t>
  </si>
  <si>
    <t>Prior Year Tax Rate Ceiling Based on Voluntarily Reduced Rate</t>
  </si>
  <si>
    <t>Maximum Authorized Levy Based on Prior Year Tax Rate Ceiling</t>
  </si>
  <si>
    <t>2a)</t>
  </si>
  <si>
    <t>2b)</t>
  </si>
  <si>
    <t>Maximum Authorized Levy Based on Voluntarily Reduced Rate</t>
  </si>
  <si>
    <t xml:space="preserve">House Bill No. 506, passed in 2011, allows taxing authorities that passed a voter approved increase after August 27, 2008 to levy a rate that is the or the adjusted voter approved increase (Line 15) in order to generate substantially the same revenue greater of the increase approved by voters (Line 8) that would have been generated by applying the voter approved increase to the total assessed valuation at the time of the voter approval increased by the consumer price index (Line 11).  Enter this Rate Computed on the Tax Rate Summary Page, Line C if increasing an existing levy, Otherwise, on the Tax Rate Summary Page, Line BB if this is a new or a temporary rate increase.   </t>
  </si>
  <si>
    <r>
      <t>CERTIFICATION</t>
    </r>
    <r>
      <rPr>
        <sz val="10"/>
        <rFont val="Times New Roman"/>
        <family val="1"/>
      </rPr>
      <t xml:space="preserve"> </t>
    </r>
    <r>
      <rPr>
        <strike/>
        <sz val="10"/>
        <rFont val="Times New Roman"/>
        <family val="1"/>
      </rPr>
      <t xml:space="preserve"> </t>
    </r>
    <r>
      <rPr>
        <sz val="10"/>
        <rFont val="Times New Roman"/>
        <family val="1"/>
      </rPr>
      <t>(Made if sending calculator input data to the State Auditor's Office for Review of the 2013 Tax Rate)</t>
    </r>
  </si>
  <si>
    <r>
      <t xml:space="preserve">Row 1 for each line item calculates the Tax Rate Ceiling had no voluntary reductions been taken in a prior even numbered year.  </t>
    </r>
    <r>
      <rPr>
        <b/>
        <sz val="9"/>
        <rFont val="Times New Roman"/>
        <family val="1"/>
      </rPr>
      <t xml:space="preserve">The political subdivision must use Row 2 for each line item for setting its property tax rates. </t>
    </r>
    <r>
      <rPr>
        <sz val="9"/>
        <rFont val="Times New Roman"/>
        <family val="1"/>
      </rPr>
      <t>The numbers in Row 2 may be different for each line item if a voluntary reduction was taken in a prior even numbered year.</t>
    </r>
  </si>
  <si>
    <t>Information on this page takes into consideration any voluntary reduction(s) taken in previous even numbered year(s). If in an even numbered year, the political subdivision wishes to no longer use the lowered tax rate ceiling to calculate its tax rate, it can hold a public hearing and pass a resolution, a policy statement, or an ordinance justifying its action prior to setting and certifying its tax rate. The information on the Informational Tax Rate Data page at the end of these forms provides the rate that would be allowed had there been no previous voluntary reduction(s) taken in an even numbered year(s).</t>
  </si>
  <si>
    <r>
      <t>Prior Year Tax Rate Ceiling</t>
    </r>
    <r>
      <rPr>
        <sz val="10.5"/>
        <rFont val="Times New Roman"/>
        <family val="1"/>
      </rPr>
      <t xml:space="preserve"> </t>
    </r>
    <r>
      <rPr>
        <sz val="10"/>
        <rFont val="Times New Roman"/>
        <family val="1"/>
      </rPr>
      <t xml:space="preserve">as defined in Chapter 137, RSMo.  Revised if Prior Year </t>
    </r>
  </si>
  <si>
    <t>Data Changed or a Voluntary Reduction was Taken in a Non-Reassessment Year.</t>
  </si>
  <si>
    <t>[Line B (if no election) otherwise Line C]</t>
  </si>
  <si>
    <t>Maximum Legal Rate to Comply with Missouri Laws</t>
  </si>
  <si>
    <r>
      <t xml:space="preserve">and increased by the percentage of CPI. </t>
    </r>
    <r>
      <rPr>
        <sz val="9"/>
        <rFont val="Times New Roman"/>
        <family val="1"/>
      </rPr>
      <t>(Form B, Line 16 if a Different Purpose)</t>
    </r>
  </si>
  <si>
    <t>if this form agrees to the pro forma tax rate forms received from the State Auditor's on-line tax rate system.</t>
  </si>
  <si>
    <t>Please complete Lines G through BB, sign this form, and return to the County Clerk for final certification only</t>
  </si>
  <si>
    <t>The information to complete the Tax Rate Summary Page is available from prior year forms, computed on the attached forms, or computed on this page.</t>
  </si>
  <si>
    <r>
      <t xml:space="preserve">Amount of Rate Increase Authorized by Voters </t>
    </r>
    <r>
      <rPr>
        <sz val="10"/>
        <rFont val="Times New Roman"/>
        <family val="1"/>
      </rPr>
      <t>Form B, Line 16 (If Same Purpose)</t>
    </r>
  </si>
  <si>
    <r>
      <t xml:space="preserve">Include the prior year locally assessed valuation obtained from the County Clerk,                                                                                                  County Assessor or comparable office </t>
    </r>
    <r>
      <rPr>
        <u val="single"/>
        <sz val="10.5"/>
        <rFont val="Times New Roman"/>
        <family val="1"/>
      </rPr>
      <t>finalized by the local board of equalization</t>
    </r>
    <r>
      <rPr>
        <sz val="10.5"/>
        <rFont val="Times New Roman"/>
        <family val="1"/>
      </rPr>
      <t>.</t>
    </r>
  </si>
  <si>
    <t>(Tax Rate Summary Page, Line A)</t>
  </si>
  <si>
    <r>
      <rPr>
        <b/>
        <sz val="11"/>
        <rFont val="Times New Roman"/>
        <family val="1"/>
      </rPr>
      <t>Adjusted Prior Year Assessed Valuation</t>
    </r>
    <r>
      <rPr>
        <sz val="10.5"/>
        <rFont val="Times New Roman"/>
        <family val="1"/>
      </rPr>
      <t xml:space="preserve"> (Line 10)</t>
    </r>
  </si>
  <si>
    <t>if Increase to an Existing Rate, Otherwise 0.</t>
  </si>
  <si>
    <t xml:space="preserve">Voter Approved Increased Tax Rate to Adjust </t>
  </si>
  <si>
    <t>(If Line 6a&gt;0, then Line 6a + Line 7b, otherwise, Line 6b)</t>
  </si>
  <si>
    <t>(Form A, Line 10)</t>
  </si>
  <si>
    <t>(Line 8 x Line 9 / 100)</t>
  </si>
  <si>
    <t>Consumer Price Index (CPI)</t>
  </si>
  <si>
    <t>as Certified by the State Tax Commission.</t>
  </si>
  <si>
    <t>Permitted Revenue Growth for Allowed for CPI</t>
  </si>
  <si>
    <t>(Line 10 x Line 11)</t>
  </si>
  <si>
    <t>(Line 10 + Line 12)</t>
  </si>
  <si>
    <t>(Form A, Line 5)</t>
  </si>
  <si>
    <t>Adjusted Voter Approved Increased Tax Rate</t>
  </si>
  <si>
    <t>Amount of Rate Increase Authorized by Voters for the Current Year</t>
  </si>
  <si>
    <t>(If Line 8 &gt; Line 15, Then Line 8, Otherwise Line 15)</t>
  </si>
  <si>
    <t>This page shows the information that would have been on the line items for the Summary Page, Form A, and/or Form B had no voluntary reduction(s) been taken in prior even numbered year(s). The information on this page should not be used in the current year unless the taxing authority wishes to reverse any voluntary reduction(s) taken in prior even numbered year(s) and follows the following steps in an even numbered year.</t>
  </si>
  <si>
    <t xml:space="preserve">Step 1 </t>
  </si>
  <si>
    <t xml:space="preserve">The governing body should hold a public hearing and adopt a resolution, a policy statement, or an ordinance justifying its action prior to setting and certifying its tax rate. </t>
  </si>
  <si>
    <t xml:space="preserve">Step 2 </t>
  </si>
  <si>
    <t>Submit a copy of the resolution, policy statement, or ordinance to the State Auditor's Office for review.</t>
  </si>
  <si>
    <t>[Informational Form A, Line 41 &amp; Line 27 (Prior Method)]</t>
  </si>
  <si>
    <r>
      <t>Current Year Tax Rate Ceiling</t>
    </r>
    <r>
      <rPr>
        <sz val="11"/>
        <rFont val="Times New Roman"/>
        <family val="1"/>
      </rPr>
      <t xml:space="preserve"> (Lower of Line D or E)</t>
    </r>
  </si>
  <si>
    <r>
      <t xml:space="preserve">Include the prior year locally assessed valuation obtained from the County Clerk,                                                 County Assessor or comparable office </t>
    </r>
    <r>
      <rPr>
        <u val="single"/>
        <sz val="10.5"/>
        <rFont val="Times New Roman"/>
        <family val="1"/>
      </rPr>
      <t>finalized by the local board of equalization</t>
    </r>
    <r>
      <rPr>
        <sz val="10.5"/>
        <rFont val="Times New Roman"/>
        <family val="1"/>
      </rPr>
      <t>.</t>
    </r>
  </si>
  <si>
    <t>(Informational Tax Rate Summary Page, Line A)</t>
  </si>
  <si>
    <t>Enter Rate(s) on the Informational Tax Rate Summary Page, Line B</t>
  </si>
  <si>
    <t>Enter Rate(s) on the Tax Rate Summary Page, Line B</t>
  </si>
  <si>
    <r>
      <t xml:space="preserve">Tax Rate Ceiling </t>
    </r>
    <r>
      <rPr>
        <sz val="10"/>
        <rFont val="Times New Roman"/>
        <family val="1"/>
      </rPr>
      <t>(Informational Tax Rate Summary Page, Line F)</t>
    </r>
  </si>
  <si>
    <t>INFORMATIONAL FORM B - FOR SCHOOL DISTRICTS</t>
  </si>
  <si>
    <t>INFORMATIONAL TAX RATE SUMMARY PAGE</t>
  </si>
  <si>
    <t>if Increase to an Existing Rate, Otherwise 0.)</t>
  </si>
  <si>
    <t>(If Line 6a&gt;0, then Line 6a + Line 7a, otherwise, Line 6b)</t>
  </si>
  <si>
    <t>(Informational Form A, Line 10)</t>
  </si>
  <si>
    <t>(Informational Form A, Line 5)</t>
  </si>
  <si>
    <t>(Line 13a / Line 14 x 100)</t>
  </si>
  <si>
    <t>INFORMAL TAX RATE CALCULATOR FILE</t>
  </si>
  <si>
    <t xml:space="preserve">                                     CLICK ON THE TABS BELOW TO VIEW &amp;/OR PRINT OFF THE SUMMARY PAGE, FORM A, FORM B, &amp; FORM C,</t>
  </si>
  <si>
    <r>
      <t xml:space="preserve">                                     </t>
    </r>
    <r>
      <rPr>
        <b/>
        <sz val="9"/>
        <rFont val="Times New Roman"/>
        <family val="1"/>
      </rPr>
      <t>INFORMATIONAL SUMMARY PAGE, INFORMATIONAL FORM A, &amp; INFORMATIONAL FORM B, IF DESIRED.</t>
    </r>
  </si>
  <si>
    <r>
      <t xml:space="preserve">Information gathered on this tab is used to calculate the Summary Page, Form A, Form B, Form C, Informational Summary Page, Informational Form A, &amp; Informational Form B tabs. Data entered in rows 1a &amp; 2a is used to calculate the Tax Rate Ceiling had no voluntary reductions been taken in a prior even numbered year (see Informational Summary Page and Informational Form A for this calculation). </t>
    </r>
    <r>
      <rPr>
        <b/>
        <sz val="8"/>
        <rFont val="Times New Roman"/>
        <family val="1"/>
      </rPr>
      <t>The political subdivision must use rows 1b &amp; 2b for setting its property tax rates (see Summary Page and Form A for this calculation).</t>
    </r>
    <r>
      <rPr>
        <sz val="8"/>
        <rFont val="Times New Roman"/>
        <family val="1"/>
      </rPr>
      <t xml:space="preserve"> The numbers in rows 1b &amp; 2b may be different from rows 1a &amp; 2a if a voluntary reduction was taken in a prior even numbered year.</t>
    </r>
  </si>
  <si>
    <t>(Prior Year Informational Summary Page, Line F)</t>
  </si>
  <si>
    <t>(Prior Year Tax Rate Summary Page, Line F minus Line H)</t>
  </si>
  <si>
    <t>(Prior Year Summary Page, Line E or Form B, Line 16 if new ballot)</t>
  </si>
  <si>
    <t>IN A 1ST CLASS COUNTY OR IN A CITY NOT WITHIN A COUNTY WITH A CHARTER FORM OF GOVERNMENT</t>
  </si>
  <si>
    <t>(2014 Tax Rate Summary Page, Line F minus Line H)</t>
  </si>
  <si>
    <r>
      <t>Current Year Rate Computed</t>
    </r>
    <r>
      <rPr>
        <sz val="10.5"/>
        <rFont val="Times New Roman"/>
        <family val="1"/>
      </rPr>
      <t xml:space="preserve"> </t>
    </r>
    <r>
      <rPr>
        <sz val="10"/>
        <rFont val="Times New Roman"/>
        <family val="1"/>
      </rPr>
      <t xml:space="preserve">Pursuant to Article X, Section 22 of the Missouri Constitution and Section 137.073, RSMo.  </t>
    </r>
  </si>
  <si>
    <t>If no Voter Approved Increase [Form A, Line 41, Line 27(Prior Method)]</t>
  </si>
  <si>
    <r>
      <t xml:space="preserve">Less Required Prop C Tax Reduction </t>
    </r>
    <r>
      <rPr>
        <sz val="10"/>
        <rFont val="Times New Roman"/>
        <family val="1"/>
      </rPr>
      <t>Taken from Tax Rate Ceiling (Line F), if Applicable</t>
    </r>
  </si>
  <si>
    <t>Taken from Tax Rate Ceiling (Line F)</t>
  </si>
  <si>
    <t>NOTICE: A VOLUNTARY REDUCTION TAKEN IN AN EVEN-NUMBERED YEAR</t>
  </si>
  <si>
    <t>WILL LOWER THE TAX RATE CEILING FOR THE FOLLOWING YEAR</t>
  </si>
  <si>
    <t>If Applicable (Attach Form G or H)</t>
  </si>
  <si>
    <r>
      <t xml:space="preserve">Plus Allowable Recoupment Rate </t>
    </r>
    <r>
      <rPr>
        <sz val="10"/>
        <rFont val="Times New Roman"/>
        <family val="1"/>
      </rPr>
      <t>Added to Tax Rate Ceiling (Line F)</t>
    </r>
  </si>
  <si>
    <r>
      <t xml:space="preserve">Greater of the Voter Approved Increase or the Voter Approved Increase Adjusted to provide the revenue available if applied to the prior year assessed value and increased by the percentage of CPI.          </t>
    </r>
    <r>
      <rPr>
        <b/>
        <sz val="10"/>
        <rFont val="Times New Roman"/>
        <family val="1"/>
      </rPr>
      <t>OR</t>
    </r>
  </si>
  <si>
    <t>Greater of the Voter Approved Increase or Voter Approved Increase Adjusted to provide the revenue available if applied to the prior year assessed value</t>
  </si>
  <si>
    <t>CERTIFICATION OF NON-BINDING ESTIMATE TAX RATE TO COUNTY CLERK(S)</t>
  </si>
  <si>
    <t>(Prior Year Informational Summary Page, Line E or Informational Form B, Line 16 if new ballot)</t>
  </si>
  <si>
    <r>
      <t>Note:</t>
    </r>
    <r>
      <rPr>
        <sz val="10.5"/>
        <rFont val="Times New Roman"/>
        <family val="1"/>
      </rPr>
      <t xml:space="preserve">  If this is different than the amount on the 2014 Form A, Line 1</t>
    </r>
  </si>
  <si>
    <t xml:space="preserve">          then revise the 2014 tax rate form to re-calculate the 2014</t>
  </si>
  <si>
    <t xml:space="preserve">          tax rate ceiling.  Enter the revised 2014 tax rate ceiling on</t>
  </si>
  <si>
    <t xml:space="preserve">          the 2015 Tax Rate Summary Page, Line A.</t>
  </si>
  <si>
    <t>(Prior Year Tax Rate Summary Page, Line E)</t>
  </si>
  <si>
    <t>Enter the Rate for the Prior Method Column on Line B of the Tax Rate Summary Page</t>
  </si>
  <si>
    <r>
      <t xml:space="preserve">Maximum Prior Year Adjusted Revenue </t>
    </r>
    <r>
      <rPr>
        <sz val="10"/>
        <rFont val="Times New Roman"/>
        <family val="1"/>
      </rPr>
      <t xml:space="preserve">from property that existed in both years. </t>
    </r>
  </si>
  <si>
    <r>
      <t xml:space="preserve">Total Revenue Allowed from the Additional Voter Approved Increase </t>
    </r>
    <r>
      <rPr>
        <sz val="10"/>
        <rFont val="Times New Roman"/>
        <family val="1"/>
      </rPr>
      <t>from property that existed in both years.</t>
    </r>
  </si>
  <si>
    <t>This rate will allow the same revenue as applying the Voter Approved Increase Rate (Line 8) to the Prior Year Assessed Value (Line 9)</t>
  </si>
  <si>
    <t xml:space="preserve"> Increased by CPI (Line 11).  (Line 13 / Line 14 x 100)</t>
  </si>
  <si>
    <t xml:space="preserve">House Bill No. 506, passed in 2011, allows taxing authorities that passed a voter approved increase after August 27, 2008 to levy a rate that is the or the adjusted voter approved increase (Line 15) in order to generate substantially the same revenue greater of the increase approved by voters (Line 8) that would have been generated by applying the voter approved increase to the total assessed valuation at the time of the voter approval increased by the consumer price index (Line 11).  </t>
  </si>
  <si>
    <t>new rate or a temporary rate increase.</t>
  </si>
  <si>
    <t>Enter this Rate Computed on the Tax Rate Summary Page, Line C if increase to existing levy, Otherwise on  the Tax Rate Summary Page, Line BB if this is a</t>
  </si>
  <si>
    <r>
      <t xml:space="preserve">Prior Year Tax Rate Ceiling to Apply Voter Approved Increase to. </t>
    </r>
    <r>
      <rPr>
        <sz val="10"/>
        <rFont val="Times New Roman"/>
        <family val="1"/>
      </rPr>
      <t>Tax Rate Summary Page, Line A</t>
    </r>
  </si>
  <si>
    <r>
      <t xml:space="preserve">Amount required to pay debt service requirements during the next calendar year          </t>
    </r>
    <r>
      <rPr>
        <sz val="11"/>
        <rFont val="Times New Roman"/>
        <family val="1"/>
      </rPr>
      <t>(i.e.  Use January 2016 – December 2016 payments to complete the 2015 Form C).                Include the principal and interest payments due on outstanding general obligation bond issues plus anticipated fees of any transfer agent or paying agent due during the next calendar year.</t>
    </r>
  </si>
  <si>
    <t>It is important that the Debt Service Fund have sufficient reserves to prevent any default on the bonds.  Include payments for the year following the next calendar year accounted for on Line 2.  (i.e.  Use January 2017 – December 2017 payments to complete the 2015 Form C).</t>
  </si>
  <si>
    <t>(Prior Year Informational Summary Page, Line E)</t>
  </si>
  <si>
    <t xml:space="preserve">NOTE: THIS IS AN INFORMAL TAX RATE CALCULATOR FILE INTENDED FOR POLITICAL SUBDIVISION PRELIMINARY CALCULATIONS ONLY.  THIS FILE IS NOT INTENDED TO BE USED BY THE POLITICAL SUBDIVISION TO SUBMIT THEIR TAX RATE TO THE COUNTY. </t>
  </si>
  <si>
    <t>ONLY THE PROFORMA PRINTED FROM THE STATE AUDITOR'S ON-LINE TAX RATE SYSTEM SHOULD BE SUBMITTED TO THE COUNTY TO SET THE FINAL TAX RATE. CONTACT THE STATE AUDITOR'S OFFICE IF YOU HAVE MISPLACED YOUR USER ID AND/OR PASSWORD.</t>
  </si>
  <si>
    <t xml:space="preserve">INFORMATIONAL FORM A - BASED ON THE PRIOR YEAR  TAX RATE CEILING </t>
  </si>
  <si>
    <t xml:space="preserve">FORM A - BASED ON THE PRIOR YEAR VOLUNTARILY REDUCED TAX RATE </t>
  </si>
  <si>
    <t>This page shows the information that would have been on the line items for the Form A had no voluntary reduction(s) been taken in prior even numbered year(s). The information on this page should not be used in the current year unless the taxing authority wishes to reverse any voluntary reduction(s) taken in prior even numbered year(s) and follows the following steps in an even numbered year.</t>
  </si>
  <si>
    <r>
      <rPr>
        <b/>
        <sz val="10.5"/>
        <rFont val="Times New Roman"/>
        <family val="1"/>
      </rPr>
      <t>Adjusted Prior Year Assessed Valuation</t>
    </r>
    <r>
      <rPr>
        <sz val="10.5"/>
        <rFont val="Times New Roman"/>
        <family val="1"/>
      </rPr>
      <t xml:space="preserve">  (Line 10)</t>
    </r>
  </si>
  <si>
    <r>
      <t xml:space="preserve">Maximum Prior Year Adjusted Revenue </t>
    </r>
    <r>
      <rPr>
        <sz val="11"/>
        <rFont val="Times New Roman"/>
        <family val="1"/>
      </rPr>
      <t>from property that existed in both years.</t>
    </r>
  </si>
  <si>
    <r>
      <t xml:space="preserve">Total Revenue Allowed from the Additional Voter Approved Increase </t>
    </r>
    <r>
      <rPr>
        <sz val="11"/>
        <rFont val="Times New Roman"/>
        <family val="1"/>
      </rPr>
      <t>from property that existed in both years.</t>
    </r>
  </si>
  <si>
    <r>
      <t xml:space="preserve">Prior Year Tax Rate Ceiling to Apply Voter Approved Increase to. </t>
    </r>
    <r>
      <rPr>
        <sz val="11"/>
        <rFont val="Times New Roman"/>
        <family val="1"/>
      </rPr>
      <t xml:space="preserve"> (Informational Tax Rate Summary Page, Line A </t>
    </r>
  </si>
  <si>
    <r>
      <t xml:space="preserve">Adjusted Voter Approved Increased Tax Rate  </t>
    </r>
    <r>
      <rPr>
        <sz val="11"/>
        <rFont val="Times New Roman"/>
        <family val="1"/>
      </rPr>
      <t xml:space="preserve">This rate will allow the same revenue as applying the </t>
    </r>
  </si>
  <si>
    <t xml:space="preserve">Voter Approved Increase Rate (Line 8) to the Prior Year Assessed Value (Line 9) Increased by CPI (Line 11).  </t>
  </si>
  <si>
    <t>if this is new rate or a temporary rate increase.</t>
  </si>
  <si>
    <t>Enter this Rate Computed on the Tax Rate Summary Page, Line C if increase to existing levy, Otherwise on the Tax Rate Summary Page, Line BB</t>
  </si>
  <si>
    <t>Prior Year Informational Summary Page, Line F</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</si>
</sst>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Red]\(#,##0.0000\)"/>
    <numFmt numFmtId="165" formatCode="&quot;Yes&quot;;&quot;No&quot;"/>
    <numFmt numFmtId="166" formatCode="mm/dd/yy"/>
    <numFmt numFmtId="167" formatCode="0.0000%"/>
    <numFmt numFmtId="168" formatCode="#,##0.0000"/>
    <numFmt numFmtId="169" formatCode="0.0000"/>
    <numFmt numFmtId="170" formatCode="[&lt;=9999999]###\-####;\(###\)\ ###\-####"/>
    <numFmt numFmtId="171" formatCode="0_);\(0\)"/>
    <numFmt numFmtId="172" formatCode="&quot;Yes&quot;;&quot;Yes&quot;;&quot;No&quot;"/>
    <numFmt numFmtId="173" formatCode="&quot;True&quot;;&quot;True&quot;;&quot;False&quot;"/>
    <numFmt numFmtId="174" formatCode="&quot;On&quot;;&quot;On&quot;;&quot;Off&quot;"/>
    <numFmt numFmtId="175" formatCode="[$€-2]\ #,##0.00_);[Red]\([$€-2]\ #,##0.00\)"/>
  </numFmts>
  <fonts count="62">
    <font>
      <sz val="12"/>
      <name val="Times New Roman"/>
      <family val="0"/>
    </font>
    <font>
      <sz val="12"/>
      <color indexed="8"/>
      <name val="Times New Roman"/>
      <family val="2"/>
    </font>
    <font>
      <b/>
      <sz val="11"/>
      <name val="Times New Roman"/>
      <family val="1"/>
    </font>
    <font>
      <sz val="11"/>
      <name val="Times New Roman"/>
      <family val="1"/>
    </font>
    <font>
      <b/>
      <u val="single"/>
      <sz val="11"/>
      <name val="Times New Roman"/>
      <family val="1"/>
    </font>
    <font>
      <sz val="10"/>
      <name val="Times New Roman"/>
      <family val="1"/>
    </font>
    <font>
      <sz val="10.5"/>
      <name val="Times New Roman"/>
      <family val="1"/>
    </font>
    <font>
      <u val="single"/>
      <sz val="10.5"/>
      <name val="Times New Roman"/>
      <family val="1"/>
    </font>
    <font>
      <sz val="10.55"/>
      <name val="Times New Roman"/>
      <family val="1"/>
    </font>
    <font>
      <b/>
      <sz val="10.5"/>
      <name val="Times New Roman"/>
      <family val="1"/>
    </font>
    <font>
      <b/>
      <sz val="12"/>
      <name val="Times New Roman"/>
      <family val="1"/>
    </font>
    <font>
      <u val="double"/>
      <sz val="11"/>
      <name val="Times New Roman"/>
      <family val="1"/>
    </font>
    <font>
      <b/>
      <sz val="10"/>
      <name val="Times New Roman"/>
      <family val="1"/>
    </font>
    <font>
      <b/>
      <u val="single"/>
      <sz val="10"/>
      <name val="Times New Roman"/>
      <family val="1"/>
    </font>
    <font>
      <b/>
      <sz val="9.5"/>
      <name val="Times New Roman"/>
      <family val="1"/>
    </font>
    <font>
      <sz val="9"/>
      <name val="Times New Roman"/>
      <family val="1"/>
    </font>
    <font>
      <b/>
      <sz val="9"/>
      <name val="Times New Roman"/>
      <family val="1"/>
    </font>
    <font>
      <sz val="9.5"/>
      <name val="Times New Roman"/>
      <family val="1"/>
    </font>
    <font>
      <u val="single"/>
      <sz val="11"/>
      <name val="Times New Roman"/>
      <family val="1"/>
    </font>
    <font>
      <b/>
      <u val="single"/>
      <sz val="12"/>
      <name val="Times New Roman"/>
      <family val="1"/>
    </font>
    <font>
      <sz val="8"/>
      <name val="Times New Roman"/>
      <family val="1"/>
    </font>
    <font>
      <b/>
      <u val="single"/>
      <sz val="10.5"/>
      <name val="Times New Roman"/>
      <family val="1"/>
    </font>
    <font>
      <sz val="8"/>
      <name val="Tahoma"/>
      <family val="2"/>
    </font>
    <font>
      <b/>
      <sz val="8"/>
      <name val="Tahoma"/>
      <family val="2"/>
    </font>
    <font>
      <u val="single"/>
      <sz val="10"/>
      <name val="Times New Roman"/>
      <family val="1"/>
    </font>
    <font>
      <sz val="8.5"/>
      <name val="Times New Roman"/>
      <family val="1"/>
    </font>
    <font>
      <u val="single"/>
      <sz val="8"/>
      <name val="Tahoma"/>
      <family val="2"/>
    </font>
    <font>
      <strike/>
      <sz val="10"/>
      <name val="Times New Roman"/>
      <family val="1"/>
    </font>
    <font>
      <b/>
      <sz val="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medium"/>
    </border>
    <border>
      <left/>
      <right/>
      <top style="medium"/>
      <bottom/>
    </border>
    <border>
      <left/>
      <right/>
      <top/>
      <bottom style="double"/>
    </border>
    <border>
      <left/>
      <right/>
      <top style="double"/>
      <bottom style="thin"/>
    </border>
    <border>
      <left/>
      <right/>
      <top/>
      <bottom style="dotted"/>
    </border>
    <border>
      <left style="dotted"/>
      <right/>
      <top/>
      <bottom/>
    </border>
    <border>
      <left/>
      <right style="dotted"/>
      <top/>
      <bottom/>
    </border>
    <border>
      <left style="dotted"/>
      <right/>
      <top style="dotted"/>
      <bottom/>
    </border>
    <border>
      <left/>
      <right/>
      <top style="dotted"/>
      <bottom/>
    </border>
    <border>
      <left/>
      <right/>
      <top style="thin"/>
      <bottom/>
    </border>
    <border>
      <left style="thin"/>
      <right/>
      <top/>
      <bottom/>
    </border>
    <border>
      <left/>
      <right/>
      <top/>
      <bottom style="dashed"/>
    </border>
    <border>
      <left style="thin"/>
      <right/>
      <top/>
      <bottom style="thin"/>
    </border>
    <border>
      <left/>
      <right style="thin"/>
      <top/>
      <bottom style="thin"/>
    </border>
    <border>
      <left style="thin"/>
      <right/>
      <top style="thin"/>
      <bottom/>
    </border>
    <border>
      <left/>
      <right style="thin"/>
      <top style="thin"/>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30">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5" fillId="0" borderId="0" xfId="0" applyFont="1" applyAlignment="1">
      <alignment/>
    </xf>
    <xf numFmtId="0" fontId="12" fillId="0" borderId="0" xfId="0" applyFont="1" applyAlignment="1">
      <alignment/>
    </xf>
    <xf numFmtId="0" fontId="5" fillId="0" borderId="0" xfId="0" applyFont="1" applyAlignment="1">
      <alignment horizontal="centerContinuous"/>
    </xf>
    <xf numFmtId="0" fontId="12" fillId="0" borderId="0" xfId="0" applyFont="1" applyAlignment="1">
      <alignment horizontal="centerContinuous"/>
    </xf>
    <xf numFmtId="0" fontId="12" fillId="0" borderId="10" xfId="0" applyFont="1" applyBorder="1" applyAlignment="1">
      <alignment horizontal="centerContinuous"/>
    </xf>
    <xf numFmtId="0" fontId="5" fillId="0" borderId="0" xfId="0" applyFont="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xf>
    <xf numFmtId="0" fontId="5" fillId="0" borderId="0" xfId="0" applyFont="1" applyBorder="1" applyAlignment="1">
      <alignment/>
    </xf>
    <xf numFmtId="0" fontId="12" fillId="0" borderId="0" xfId="0" applyFont="1" applyAlignment="1">
      <alignment horizontal="center"/>
    </xf>
    <xf numFmtId="0" fontId="5" fillId="0" borderId="0" xfId="0" applyFont="1" applyBorder="1" applyAlignment="1">
      <alignment horizontal="center"/>
    </xf>
    <xf numFmtId="3" fontId="5" fillId="0" borderId="0" xfId="0" applyNumberFormat="1" applyFont="1" applyAlignment="1">
      <alignment/>
    </xf>
    <xf numFmtId="165" fontId="5" fillId="33" borderId="10" xfId="0" applyNumberFormat="1" applyFont="1" applyFill="1" applyBorder="1" applyAlignment="1" applyProtection="1">
      <alignment horizontal="center"/>
      <protection locked="0"/>
    </xf>
    <xf numFmtId="0" fontId="3" fillId="33" borderId="10" xfId="0" applyFont="1" applyFill="1" applyBorder="1" applyAlignment="1" applyProtection="1">
      <alignment/>
      <protection locked="0"/>
    </xf>
    <xf numFmtId="3" fontId="5" fillId="33" borderId="10" xfId="0" applyNumberFormat="1" applyFont="1" applyFill="1" applyBorder="1" applyAlignment="1" applyProtection="1">
      <alignment/>
      <protection locked="0"/>
    </xf>
    <xf numFmtId="166" fontId="5" fillId="33" borderId="10" xfId="0" applyNumberFormat="1" applyFont="1" applyFill="1" applyBorder="1" applyAlignment="1" applyProtection="1">
      <alignment horizontal="center"/>
      <protection locked="0"/>
    </xf>
    <xf numFmtId="164" fontId="5" fillId="33" borderId="10" xfId="0" applyNumberFormat="1" applyFont="1" applyFill="1" applyBorder="1" applyAlignment="1" applyProtection="1">
      <alignment horizontal="right"/>
      <protection locked="0"/>
    </xf>
    <xf numFmtId="49" fontId="5" fillId="33" borderId="10" xfId="0" applyNumberFormat="1" applyFont="1" applyFill="1" applyBorder="1" applyAlignment="1" applyProtection="1">
      <alignment horizontal="left"/>
      <protection locked="0"/>
    </xf>
    <xf numFmtId="49" fontId="5" fillId="33" borderId="10" xfId="0" applyNumberFormat="1" applyFont="1" applyFill="1" applyBorder="1" applyAlignment="1" applyProtection="1">
      <alignment horizontal="center"/>
      <protection locked="0"/>
    </xf>
    <xf numFmtId="0" fontId="0" fillId="0" borderId="12" xfId="0" applyBorder="1" applyAlignment="1">
      <alignment/>
    </xf>
    <xf numFmtId="0" fontId="0" fillId="0" borderId="0" xfId="0" applyBorder="1" applyAlignment="1">
      <alignment/>
    </xf>
    <xf numFmtId="0" fontId="12" fillId="0" borderId="0" xfId="0" applyFont="1" applyBorder="1" applyAlignment="1">
      <alignment/>
    </xf>
    <xf numFmtId="3" fontId="5" fillId="0" borderId="10" xfId="0" applyNumberFormat="1" applyFont="1" applyFill="1" applyBorder="1" applyAlignment="1">
      <alignment horizontal="center"/>
    </xf>
    <xf numFmtId="0" fontId="17" fillId="0" borderId="12" xfId="0" applyFont="1" applyBorder="1" applyAlignment="1">
      <alignment/>
    </xf>
    <xf numFmtId="0" fontId="14" fillId="0" borderId="0" xfId="0" applyFont="1" applyAlignment="1">
      <alignment/>
    </xf>
    <xf numFmtId="0" fontId="0" fillId="0" borderId="12" xfId="0" applyBorder="1" applyAlignment="1">
      <alignment/>
    </xf>
    <xf numFmtId="0" fontId="17" fillId="0" borderId="0" xfId="0" applyFont="1" applyBorder="1" applyAlignment="1">
      <alignment/>
    </xf>
    <xf numFmtId="0" fontId="12" fillId="0" borderId="13" xfId="0" applyFont="1" applyBorder="1" applyAlignment="1">
      <alignment horizontal="centerContinuous"/>
    </xf>
    <xf numFmtId="0" fontId="5" fillId="0" borderId="13" xfId="0" applyFont="1" applyBorder="1" applyAlignment="1">
      <alignment/>
    </xf>
    <xf numFmtId="0" fontId="13" fillId="0" borderId="0" xfId="0" applyFont="1" applyBorder="1" applyAlignment="1">
      <alignment/>
    </xf>
    <xf numFmtId="0" fontId="16" fillId="0" borderId="0" xfId="0" applyFont="1" applyAlignment="1">
      <alignment/>
    </xf>
    <xf numFmtId="0" fontId="15" fillId="0" borderId="12" xfId="0" applyFont="1" applyBorder="1" applyAlignment="1">
      <alignment/>
    </xf>
    <xf numFmtId="164" fontId="3" fillId="33" borderId="10" xfId="0" applyNumberFormat="1" applyFont="1" applyFill="1" applyBorder="1" applyAlignment="1" applyProtection="1">
      <alignment horizontal="center"/>
      <protection locked="0"/>
    </xf>
    <xf numFmtId="0" fontId="9" fillId="0" borderId="0" xfId="0" applyFont="1" applyAlignment="1">
      <alignment horizontal="right"/>
    </xf>
    <xf numFmtId="0" fontId="5" fillId="0" borderId="0" xfId="0" applyFont="1" applyAlignment="1" applyProtection="1">
      <alignment/>
      <protection/>
    </xf>
    <xf numFmtId="164" fontId="5" fillId="0" borderId="0" xfId="0" applyNumberFormat="1" applyFont="1" applyFill="1" applyBorder="1" applyAlignment="1" applyProtection="1">
      <alignment horizontal="right"/>
      <protection/>
    </xf>
    <xf numFmtId="0" fontId="0" fillId="0" borderId="0" xfId="0" applyBorder="1" applyAlignment="1" applyProtection="1">
      <alignment/>
      <protection/>
    </xf>
    <xf numFmtId="1" fontId="5" fillId="33" borderId="10" xfId="0" applyNumberFormat="1" applyFont="1" applyFill="1" applyBorder="1" applyAlignment="1" applyProtection="1">
      <alignment/>
      <protection locked="0"/>
    </xf>
    <xf numFmtId="0" fontId="20" fillId="0" borderId="0" xfId="0" applyFont="1" applyAlignment="1">
      <alignment/>
    </xf>
    <xf numFmtId="49" fontId="5" fillId="0" borderId="10" xfId="0" applyNumberFormat="1" applyFont="1" applyFill="1" applyBorder="1" applyAlignment="1" applyProtection="1">
      <alignment horizontal="right"/>
      <protection hidden="1"/>
    </xf>
    <xf numFmtId="49" fontId="5" fillId="0" borderId="10" xfId="0" applyNumberFormat="1" applyFont="1" applyFill="1" applyBorder="1" applyAlignment="1" applyProtection="1">
      <alignment horizontal="center"/>
      <protection hidden="1"/>
    </xf>
    <xf numFmtId="38" fontId="5" fillId="0" borderId="10" xfId="0" applyNumberFormat="1" applyFont="1" applyBorder="1" applyAlignment="1" applyProtection="1">
      <alignment/>
      <protection hidden="1"/>
    </xf>
    <xf numFmtId="168" fontId="5" fillId="0" borderId="10" xfId="0" applyNumberFormat="1" applyFont="1" applyBorder="1" applyAlignment="1" applyProtection="1">
      <alignment/>
      <protection hidden="1"/>
    </xf>
    <xf numFmtId="0" fontId="3" fillId="0" borderId="0" xfId="0" applyFont="1" applyAlignment="1" applyProtection="1">
      <alignment/>
      <protection hidden="1"/>
    </xf>
    <xf numFmtId="0" fontId="9" fillId="0" borderId="0" xfId="0" applyFont="1" applyBorder="1" applyAlignment="1" applyProtection="1">
      <alignment/>
      <protection hidden="1"/>
    </xf>
    <xf numFmtId="0" fontId="2" fillId="0" borderId="0" xfId="0" applyFont="1" applyBorder="1" applyAlignment="1" applyProtection="1">
      <alignment/>
      <protection hidden="1"/>
    </xf>
    <xf numFmtId="0" fontId="9" fillId="0" borderId="14" xfId="0" applyFont="1" applyBorder="1" applyAlignment="1" applyProtection="1">
      <alignment/>
      <protection hidden="1"/>
    </xf>
    <xf numFmtId="0" fontId="2" fillId="0" borderId="14" xfId="0" applyFont="1" applyBorder="1" applyAlignment="1" applyProtection="1">
      <alignment/>
      <protection hidden="1"/>
    </xf>
    <xf numFmtId="0" fontId="2" fillId="0" borderId="14" xfId="0" applyFont="1" applyBorder="1" applyAlignment="1" applyProtection="1" quotePrefix="1">
      <alignment horizontal="right"/>
      <protection hidden="1"/>
    </xf>
    <xf numFmtId="0" fontId="3" fillId="0" borderId="10" xfId="0" applyFont="1" applyBorder="1" applyAlignment="1" applyProtection="1">
      <alignment horizontal="centerContinuous"/>
      <protection hidden="1"/>
    </xf>
    <xf numFmtId="0" fontId="3" fillId="0" borderId="15" xfId="0" applyFont="1" applyBorder="1" applyAlignment="1" applyProtection="1">
      <alignment horizontal="center"/>
      <protection hidden="1"/>
    </xf>
    <xf numFmtId="0" fontId="3" fillId="0" borderId="10" xfId="0" applyFont="1" applyBorder="1" applyAlignment="1" applyProtection="1">
      <alignment horizontal="right"/>
      <protection hidden="1"/>
    </xf>
    <xf numFmtId="49" fontId="3" fillId="0" borderId="10" xfId="0" applyNumberFormat="1" applyFont="1" applyBorder="1" applyAlignment="1" applyProtection="1">
      <alignment horizontal="center"/>
      <protection hidden="1"/>
    </xf>
    <xf numFmtId="0" fontId="3" fillId="0" borderId="10" xfId="0" applyFont="1" applyBorder="1" applyAlignment="1" applyProtection="1">
      <alignment horizontal="center"/>
      <protection hidden="1"/>
    </xf>
    <xf numFmtId="0" fontId="3" fillId="0" borderId="0" xfId="0" applyFont="1" applyBorder="1" applyAlignment="1" applyProtection="1">
      <alignment/>
      <protection hidden="1"/>
    </xf>
    <xf numFmtId="0" fontId="3" fillId="0" borderId="0" xfId="0" applyFont="1" applyAlignment="1" applyProtection="1">
      <alignment horizontal="centerContinuous"/>
      <protection hidden="1"/>
    </xf>
    <xf numFmtId="0" fontId="3" fillId="0" borderId="16" xfId="0" applyFont="1" applyBorder="1" applyAlignment="1" applyProtection="1">
      <alignment/>
      <protection hidden="1"/>
    </xf>
    <xf numFmtId="0" fontId="3" fillId="0" borderId="0" xfId="0" applyFont="1" applyBorder="1" applyAlignment="1" applyProtection="1">
      <alignment horizontal="centerContinuous"/>
      <protection hidden="1"/>
    </xf>
    <xf numFmtId="0" fontId="3" fillId="0" borderId="0" xfId="0" applyFont="1" applyBorder="1" applyAlignment="1" applyProtection="1">
      <alignment horizontal="center"/>
      <protection hidden="1"/>
    </xf>
    <xf numFmtId="0" fontId="3" fillId="0" borderId="10" xfId="0" applyFont="1" applyBorder="1" applyAlignment="1" applyProtection="1">
      <alignment horizontal="center" wrapText="1"/>
      <protection hidden="1"/>
    </xf>
    <xf numFmtId="0" fontId="3" fillId="0" borderId="0" xfId="0" applyFont="1" applyAlignment="1" applyProtection="1">
      <alignment horizontal="right"/>
      <protection hidden="1"/>
    </xf>
    <xf numFmtId="0" fontId="2" fillId="0" borderId="0" xfId="0" applyFont="1" applyAlignment="1" applyProtection="1">
      <alignment/>
      <protection hidden="1"/>
    </xf>
    <xf numFmtId="0" fontId="0" fillId="0" borderId="0" xfId="0" applyAlignment="1" applyProtection="1">
      <alignment/>
      <protection hidden="1"/>
    </xf>
    <xf numFmtId="0" fontId="3" fillId="0" borderId="0" xfId="0" applyFont="1" applyAlignment="1" applyProtection="1" quotePrefix="1">
      <alignment/>
      <protection hidden="1"/>
    </xf>
    <xf numFmtId="164" fontId="3" fillId="0" borderId="10" xfId="0" applyNumberFormat="1" applyFont="1" applyBorder="1" applyAlignment="1" applyProtection="1">
      <alignment horizontal="center"/>
      <protection hidden="1"/>
    </xf>
    <xf numFmtId="164" fontId="3" fillId="0" borderId="0" xfId="0" applyNumberFormat="1" applyFont="1" applyAlignment="1" applyProtection="1">
      <alignment horizontal="center"/>
      <protection hidden="1"/>
    </xf>
    <xf numFmtId="0" fontId="3" fillId="0" borderId="0" xfId="0" applyFont="1" applyAlignment="1" applyProtection="1">
      <alignment wrapText="1"/>
      <protection hidden="1"/>
    </xf>
    <xf numFmtId="0" fontId="3" fillId="0" borderId="0" xfId="0" applyFont="1" applyAlignment="1" applyProtection="1">
      <alignment horizontal="center"/>
      <protection hidden="1"/>
    </xf>
    <xf numFmtId="0" fontId="0" fillId="0" borderId="0" xfId="0" applyAlignment="1" applyProtection="1">
      <alignment wrapText="1"/>
      <protection hidden="1"/>
    </xf>
    <xf numFmtId="0" fontId="6" fillId="0" borderId="0" xfId="0" applyFont="1" applyAlignment="1" applyProtection="1">
      <alignment/>
      <protection hidden="1"/>
    </xf>
    <xf numFmtId="164" fontId="3" fillId="0" borderId="10" xfId="0" applyNumberFormat="1" applyFont="1" applyFill="1" applyBorder="1" applyAlignment="1" applyProtection="1">
      <alignment horizontal="center"/>
      <protection hidden="1"/>
    </xf>
    <xf numFmtId="0" fontId="6" fillId="0" borderId="0" xfId="0" applyFont="1" applyAlignment="1" applyProtection="1">
      <alignment/>
      <protection hidden="1"/>
    </xf>
    <xf numFmtId="0" fontId="9" fillId="0" borderId="0" xfId="0" applyFont="1" applyAlignment="1" applyProtection="1">
      <alignment/>
      <protection hidden="1"/>
    </xf>
    <xf numFmtId="0" fontId="3" fillId="0" borderId="0" xfId="0" applyFont="1" applyAlignment="1" applyProtection="1">
      <alignment horizontal="left"/>
      <protection hidden="1"/>
    </xf>
    <xf numFmtId="0" fontId="2" fillId="0" borderId="0" xfId="0" applyFont="1" applyAlignment="1" applyProtection="1">
      <alignment/>
      <protection hidden="1"/>
    </xf>
    <xf numFmtId="0" fontId="6" fillId="0" borderId="0" xfId="0" applyFont="1" applyAlignment="1" applyProtection="1">
      <alignment/>
      <protection hidden="1"/>
    </xf>
    <xf numFmtId="0" fontId="3" fillId="0" borderId="0" xfId="0" applyFont="1" applyAlignment="1" applyProtection="1">
      <alignment/>
      <protection hidden="1"/>
    </xf>
    <xf numFmtId="164" fontId="3" fillId="0" borderId="0" xfId="0" applyNumberFormat="1" applyFont="1" applyBorder="1" applyAlignment="1" applyProtection="1">
      <alignment/>
      <protection hidden="1"/>
    </xf>
    <xf numFmtId="164" fontId="3" fillId="0" borderId="0" xfId="0" applyNumberFormat="1" applyFont="1" applyAlignment="1" applyProtection="1">
      <alignment/>
      <protection hidden="1"/>
    </xf>
    <xf numFmtId="0" fontId="4" fillId="0" borderId="0" xfId="0" applyFont="1" applyBorder="1" applyAlignment="1" applyProtection="1">
      <alignment/>
      <protection hidden="1"/>
    </xf>
    <xf numFmtId="0" fontId="3" fillId="0" borderId="0" xfId="0" applyFont="1" applyBorder="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protection hidden="1"/>
    </xf>
    <xf numFmtId="0" fontId="3" fillId="0" borderId="10" xfId="0" applyFont="1" applyFill="1" applyBorder="1" applyAlignment="1" applyProtection="1">
      <alignment/>
      <protection hidden="1"/>
    </xf>
    <xf numFmtId="0" fontId="3" fillId="0" borderId="0" xfId="0" applyFont="1" applyBorder="1" applyAlignment="1" applyProtection="1">
      <alignment horizontal="left"/>
      <protection hidden="1"/>
    </xf>
    <xf numFmtId="164" fontId="3" fillId="0" borderId="0" xfId="0" applyNumberFormat="1" applyFont="1" applyAlignment="1" applyProtection="1">
      <alignment horizontal="center"/>
      <protection locked="0"/>
    </xf>
    <xf numFmtId="0" fontId="2" fillId="0" borderId="14" xfId="0" applyFont="1" applyBorder="1" applyAlignment="1" applyProtection="1">
      <alignment horizontal="right"/>
      <protection hidden="1"/>
    </xf>
    <xf numFmtId="0" fontId="2" fillId="0" borderId="0" xfId="0" applyFont="1" applyAlignment="1" applyProtection="1">
      <alignment horizontal="centerContinuous"/>
      <protection hidden="1"/>
    </xf>
    <xf numFmtId="49" fontId="2" fillId="0" borderId="0" xfId="0" applyNumberFormat="1" applyFont="1" applyAlignment="1" applyProtection="1">
      <alignment/>
      <protection hidden="1"/>
    </xf>
    <xf numFmtId="3" fontId="3" fillId="0" borderId="0" xfId="0" applyNumberFormat="1" applyFont="1" applyAlignment="1" applyProtection="1">
      <alignment/>
      <protection hidden="1"/>
    </xf>
    <xf numFmtId="0" fontId="2" fillId="0" borderId="0" xfId="0" applyFont="1" applyAlignment="1" applyProtection="1">
      <alignment horizontal="right"/>
      <protection hidden="1"/>
    </xf>
    <xf numFmtId="0" fontId="3" fillId="0" borderId="10" xfId="0" applyFont="1" applyFill="1" applyBorder="1" applyAlignment="1" applyProtection="1">
      <alignment horizontal="centerContinuous"/>
      <protection hidden="1"/>
    </xf>
    <xf numFmtId="0" fontId="3" fillId="0" borderId="15" xfId="0" applyFont="1" applyFill="1" applyBorder="1" applyAlignment="1" applyProtection="1">
      <alignment horizontal="centerContinuous"/>
      <protection hidden="1"/>
    </xf>
    <xf numFmtId="3" fontId="3" fillId="0" borderId="10" xfId="0" applyNumberFormat="1" applyFont="1" applyFill="1" applyBorder="1" applyAlignment="1" applyProtection="1">
      <alignment horizontal="center"/>
      <protection hidden="1"/>
    </xf>
    <xf numFmtId="0" fontId="3" fillId="0" borderId="15" xfId="0" applyFont="1" applyBorder="1" applyAlignment="1" applyProtection="1">
      <alignment horizontal="centerContinuous"/>
      <protection hidden="1"/>
    </xf>
    <xf numFmtId="49" fontId="3" fillId="0" borderId="0" xfId="0" applyNumberFormat="1" applyFont="1" applyAlignment="1" applyProtection="1">
      <alignment horizontal="centerContinuous"/>
      <protection hidden="1"/>
    </xf>
    <xf numFmtId="3" fontId="3" fillId="0" borderId="0" xfId="0" applyNumberFormat="1" applyFont="1" applyAlignment="1" applyProtection="1">
      <alignment horizontal="centerContinuous"/>
      <protection hidden="1"/>
    </xf>
    <xf numFmtId="0" fontId="2" fillId="0" borderId="0" xfId="0" applyFont="1" applyBorder="1" applyAlignment="1" applyProtection="1" quotePrefix="1">
      <alignment horizontal="center"/>
      <protection hidden="1"/>
    </xf>
    <xf numFmtId="49" fontId="3" fillId="0" borderId="0" xfId="0" applyNumberFormat="1" applyFont="1" applyAlignment="1" applyProtection="1">
      <alignment/>
      <protection hidden="1"/>
    </xf>
    <xf numFmtId="49" fontId="2" fillId="0" borderId="16" xfId="0" applyNumberFormat="1" applyFont="1" applyBorder="1" applyAlignment="1" applyProtection="1">
      <alignment/>
      <protection hidden="1"/>
    </xf>
    <xf numFmtId="0" fontId="3" fillId="0" borderId="16" xfId="0" applyFont="1" applyBorder="1" applyAlignment="1" applyProtection="1">
      <alignment horizontal="center"/>
      <protection hidden="1"/>
    </xf>
    <xf numFmtId="3" fontId="3" fillId="0" borderId="16" xfId="0" applyNumberFormat="1" applyFont="1" applyBorder="1" applyAlignment="1" applyProtection="1">
      <alignment/>
      <protection hidden="1"/>
    </xf>
    <xf numFmtId="49" fontId="2" fillId="0" borderId="0" xfId="0" applyNumberFormat="1" applyFont="1" applyBorder="1" applyAlignment="1" applyProtection="1">
      <alignment/>
      <protection hidden="1"/>
    </xf>
    <xf numFmtId="3" fontId="3" fillId="0" borderId="0" xfId="0" applyNumberFormat="1" applyFont="1" applyBorder="1" applyAlignment="1" applyProtection="1">
      <alignment/>
      <protection hidden="1"/>
    </xf>
    <xf numFmtId="3" fontId="3" fillId="0" borderId="0" xfId="0" applyNumberFormat="1" applyFont="1" applyBorder="1" applyAlignment="1" applyProtection="1">
      <alignment horizontal="center"/>
      <protection hidden="1"/>
    </xf>
    <xf numFmtId="49" fontId="3" fillId="0" borderId="0" xfId="0" applyNumberFormat="1" applyFont="1" applyBorder="1" applyAlignment="1" applyProtection="1">
      <alignment horizontal="center"/>
      <protection hidden="1"/>
    </xf>
    <xf numFmtId="0" fontId="3" fillId="0" borderId="17" xfId="0" applyFont="1" applyBorder="1" applyAlignment="1" applyProtection="1">
      <alignment/>
      <protection hidden="1"/>
    </xf>
    <xf numFmtId="0" fontId="6" fillId="0" borderId="0" xfId="0" applyFont="1" applyBorder="1" applyAlignment="1" applyProtection="1">
      <alignment horizontal="center"/>
      <protection hidden="1"/>
    </xf>
    <xf numFmtId="3" fontId="3" fillId="0" borderId="10" xfId="0" applyNumberFormat="1" applyFont="1" applyBorder="1" applyAlignment="1" applyProtection="1">
      <alignment horizontal="centerContinuous"/>
      <protection hidden="1"/>
    </xf>
    <xf numFmtId="0" fontId="6" fillId="0" borderId="0" xfId="0" applyFont="1" applyAlignment="1" applyProtection="1">
      <alignment horizontal="center"/>
      <protection hidden="1"/>
    </xf>
    <xf numFmtId="3" fontId="3" fillId="0" borderId="10" xfId="0" applyNumberFormat="1" applyFont="1" applyBorder="1" applyAlignment="1" applyProtection="1">
      <alignment horizontal="center"/>
      <protection hidden="1"/>
    </xf>
    <xf numFmtId="0" fontId="6" fillId="0" borderId="10" xfId="0" applyFont="1" applyBorder="1" applyAlignment="1" applyProtection="1">
      <alignment horizontal="center"/>
      <protection hidden="1"/>
    </xf>
    <xf numFmtId="0" fontId="3" fillId="0" borderId="0" xfId="0" applyFont="1" applyBorder="1" applyAlignment="1" applyProtection="1">
      <alignment horizontal="center" wrapText="1"/>
      <protection hidden="1"/>
    </xf>
    <xf numFmtId="49" fontId="3" fillId="0" borderId="0" xfId="0" applyNumberFormat="1" applyFont="1" applyAlignment="1" applyProtection="1">
      <alignment horizontal="right"/>
      <protection hidden="1"/>
    </xf>
    <xf numFmtId="0" fontId="0" fillId="0" borderId="0" xfId="0" applyAlignment="1" applyProtection="1">
      <alignment horizontal="center"/>
      <protection hidden="1"/>
    </xf>
    <xf numFmtId="3" fontId="0" fillId="0" borderId="0" xfId="0" applyNumberFormat="1" applyAlignment="1" applyProtection="1">
      <alignment/>
      <protection hidden="1"/>
    </xf>
    <xf numFmtId="0" fontId="7" fillId="0" borderId="0" xfId="0" applyFont="1" applyAlignment="1" applyProtection="1">
      <alignment/>
      <protection hidden="1"/>
    </xf>
    <xf numFmtId="38" fontId="3" fillId="0" borderId="0" xfId="0" applyNumberFormat="1" applyFont="1" applyAlignment="1" applyProtection="1">
      <alignment/>
      <protection hidden="1"/>
    </xf>
    <xf numFmtId="38" fontId="3" fillId="0" borderId="17" xfId="0" applyNumberFormat="1" applyFont="1" applyBorder="1" applyAlignment="1" applyProtection="1">
      <alignment/>
      <protection hidden="1"/>
    </xf>
    <xf numFmtId="38" fontId="3" fillId="0" borderId="0" xfId="0" applyNumberFormat="1" applyFont="1" applyBorder="1" applyAlignment="1" applyProtection="1">
      <alignment/>
      <protection hidden="1"/>
    </xf>
    <xf numFmtId="38" fontId="3" fillId="0" borderId="18" xfId="0" applyNumberFormat="1" applyFont="1" applyBorder="1" applyAlignment="1" applyProtection="1">
      <alignment/>
      <protection hidden="1"/>
    </xf>
    <xf numFmtId="38" fontId="5" fillId="0" borderId="0" xfId="0" applyNumberFormat="1" applyFont="1" applyBorder="1" applyAlignment="1" applyProtection="1">
      <alignment/>
      <protection hidden="1"/>
    </xf>
    <xf numFmtId="49" fontId="0" fillId="0" borderId="0" xfId="0" applyNumberFormat="1" applyAlignment="1" applyProtection="1">
      <alignment/>
      <protection hidden="1"/>
    </xf>
    <xf numFmtId="0" fontId="0" fillId="0" borderId="0" xfId="0" applyAlignment="1" applyProtection="1">
      <alignment/>
      <protection hidden="1"/>
    </xf>
    <xf numFmtId="167" fontId="3" fillId="0" borderId="0" xfId="0" applyNumberFormat="1" applyFont="1" applyAlignment="1" applyProtection="1">
      <alignment/>
      <protection hidden="1"/>
    </xf>
    <xf numFmtId="167" fontId="5" fillId="0" borderId="10" xfId="0" applyNumberFormat="1" applyFont="1" applyBorder="1" applyAlignment="1" applyProtection="1">
      <alignment/>
      <protection hidden="1"/>
    </xf>
    <xf numFmtId="167" fontId="5" fillId="0" borderId="0" xfId="0" applyNumberFormat="1" applyFont="1" applyBorder="1" applyAlignment="1" applyProtection="1">
      <alignment/>
      <protection hidden="1"/>
    </xf>
    <xf numFmtId="167" fontId="3" fillId="0" borderId="17" xfId="0" applyNumberFormat="1" applyFont="1" applyBorder="1" applyAlignment="1" applyProtection="1">
      <alignment/>
      <protection hidden="1"/>
    </xf>
    <xf numFmtId="167" fontId="3" fillId="0" borderId="0" xfId="0" applyNumberFormat="1" applyFont="1" applyBorder="1" applyAlignment="1" applyProtection="1">
      <alignment/>
      <protection hidden="1"/>
    </xf>
    <xf numFmtId="167" fontId="3" fillId="0" borderId="18" xfId="0" applyNumberFormat="1" applyFont="1" applyBorder="1" applyAlignment="1" applyProtection="1">
      <alignment/>
      <protection hidden="1"/>
    </xf>
    <xf numFmtId="0" fontId="9" fillId="0" borderId="0" xfId="0" applyFont="1" applyAlignment="1" applyProtection="1">
      <alignment/>
      <protection hidden="1"/>
    </xf>
    <xf numFmtId="38" fontId="3" fillId="0" borderId="10" xfId="0" applyNumberFormat="1" applyFont="1" applyBorder="1" applyAlignment="1" applyProtection="1">
      <alignment/>
      <protection hidden="1"/>
    </xf>
    <xf numFmtId="0" fontId="2" fillId="0" borderId="0" xfId="0" applyFont="1" applyAlignment="1" applyProtection="1">
      <alignment vertical="top"/>
      <protection hidden="1"/>
    </xf>
    <xf numFmtId="0" fontId="6" fillId="0" borderId="0" xfId="0" applyFont="1" applyAlignment="1" applyProtection="1">
      <alignment horizontal="centerContinuous"/>
      <protection hidden="1"/>
    </xf>
    <xf numFmtId="49" fontId="3" fillId="0" borderId="0" xfId="0" applyNumberFormat="1" applyFont="1" applyBorder="1" applyAlignment="1" applyProtection="1">
      <alignment/>
      <protection hidden="1"/>
    </xf>
    <xf numFmtId="0" fontId="15" fillId="0" borderId="0" xfId="0" applyFont="1" applyBorder="1" applyAlignment="1" applyProtection="1">
      <alignment/>
      <protection hidden="1"/>
    </xf>
    <xf numFmtId="0" fontId="6" fillId="0" borderId="0" xfId="0" applyFont="1" applyBorder="1" applyAlignment="1" applyProtection="1">
      <alignment/>
      <protection hidden="1"/>
    </xf>
    <xf numFmtId="0" fontId="6" fillId="0" borderId="0" xfId="0" applyFont="1" applyFill="1" applyBorder="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Border="1" applyAlignment="1" applyProtection="1">
      <alignment/>
      <protection hidden="1"/>
    </xf>
    <xf numFmtId="0" fontId="15" fillId="0" borderId="0" xfId="0" applyFont="1" applyFill="1" applyBorder="1" applyAlignment="1" applyProtection="1">
      <alignment/>
      <protection hidden="1"/>
    </xf>
    <xf numFmtId="0" fontId="5" fillId="0" borderId="0" xfId="0" applyFont="1" applyAlignment="1" applyProtection="1">
      <alignment/>
      <protection hidden="1"/>
    </xf>
    <xf numFmtId="169" fontId="5" fillId="0" borderId="10" xfId="0" applyNumberFormat="1" applyFont="1" applyBorder="1" applyAlignment="1" applyProtection="1">
      <alignment/>
      <protection hidden="1"/>
    </xf>
    <xf numFmtId="169" fontId="3" fillId="0" borderId="0" xfId="0" applyNumberFormat="1" applyFont="1" applyAlignment="1" applyProtection="1">
      <alignment/>
      <protection hidden="1"/>
    </xf>
    <xf numFmtId="49" fontId="6" fillId="0" borderId="0" xfId="0" applyNumberFormat="1" applyFont="1" applyAlignment="1" applyProtection="1">
      <alignment/>
      <protection hidden="1"/>
    </xf>
    <xf numFmtId="49" fontId="3" fillId="0" borderId="16" xfId="0" applyNumberFormat="1" applyFont="1" applyBorder="1" applyAlignment="1" applyProtection="1">
      <alignment/>
      <protection hidden="1"/>
    </xf>
    <xf numFmtId="0" fontId="3" fillId="0" borderId="19" xfId="0" applyFont="1" applyBorder="1" applyAlignment="1" applyProtection="1">
      <alignment/>
      <protection hidden="1"/>
    </xf>
    <xf numFmtId="0" fontId="10" fillId="0" borderId="0" xfId="0" applyFont="1" applyBorder="1" applyAlignment="1" applyProtection="1">
      <alignment/>
      <protection hidden="1"/>
    </xf>
    <xf numFmtId="0" fontId="0" fillId="0" borderId="0" xfId="0" applyFont="1" applyBorder="1" applyAlignment="1" applyProtection="1">
      <alignment/>
      <protection hidden="1"/>
    </xf>
    <xf numFmtId="167" fontId="5" fillId="0" borderId="0" xfId="0" applyNumberFormat="1" applyFont="1" applyAlignment="1" applyProtection="1">
      <alignment/>
      <protection hidden="1"/>
    </xf>
    <xf numFmtId="0" fontId="5" fillId="0" borderId="0" xfId="0" applyFont="1" applyAlignment="1" applyProtection="1">
      <alignment/>
      <protection hidden="1"/>
    </xf>
    <xf numFmtId="3" fontId="5" fillId="0" borderId="0" xfId="0" applyNumberFormat="1" applyFont="1" applyAlignment="1" applyProtection="1">
      <alignment/>
      <protection hidden="1"/>
    </xf>
    <xf numFmtId="49" fontId="3" fillId="0" borderId="0" xfId="0" applyNumberFormat="1" applyFont="1" applyAlignment="1" applyProtection="1" quotePrefix="1">
      <alignment/>
      <protection hidden="1"/>
    </xf>
    <xf numFmtId="3" fontId="5" fillId="0" borderId="10" xfId="0" applyNumberFormat="1" applyFont="1" applyBorder="1" applyAlignment="1" applyProtection="1">
      <alignment/>
      <protection hidden="1"/>
    </xf>
    <xf numFmtId="0" fontId="12" fillId="0" borderId="0" xfId="0" applyFont="1" applyAlignment="1" applyProtection="1">
      <alignment horizontal="centerContinuous"/>
      <protection hidden="1"/>
    </xf>
    <xf numFmtId="0" fontId="15" fillId="0" borderId="0" xfId="0" applyFont="1" applyAlignment="1">
      <alignment/>
    </xf>
    <xf numFmtId="0" fontId="9" fillId="0" borderId="0" xfId="0" applyNumberFormat="1" applyFont="1" applyAlignment="1" applyProtection="1">
      <alignment horizontal="left"/>
      <protection hidden="1"/>
    </xf>
    <xf numFmtId="49" fontId="9" fillId="0" borderId="14" xfId="0" applyNumberFormat="1" applyFont="1" applyBorder="1" applyAlignment="1" applyProtection="1">
      <alignment/>
      <protection hidden="1"/>
    </xf>
    <xf numFmtId="0" fontId="3" fillId="0" borderId="15" xfId="0" applyFont="1" applyBorder="1" applyAlignment="1" applyProtection="1">
      <alignment horizontal="left"/>
      <protection hidden="1"/>
    </xf>
    <xf numFmtId="49" fontId="0" fillId="0" borderId="0" xfId="0" applyNumberFormat="1" applyAlignment="1" applyProtection="1">
      <alignment horizontal="right"/>
      <protection hidden="1"/>
    </xf>
    <xf numFmtId="0" fontId="10" fillId="0" borderId="0" xfId="0" applyFont="1" applyAlignment="1" applyProtection="1">
      <alignment/>
      <protection hidden="1"/>
    </xf>
    <xf numFmtId="166" fontId="0" fillId="0" borderId="10" xfId="0" applyNumberFormat="1" applyBorder="1" applyAlignment="1" applyProtection="1">
      <alignment horizontal="center"/>
      <protection hidden="1"/>
    </xf>
    <xf numFmtId="0" fontId="0" fillId="0" borderId="0" xfId="0" applyFont="1" applyAlignment="1" applyProtection="1">
      <alignment/>
      <protection hidden="1"/>
    </xf>
    <xf numFmtId="164" fontId="0" fillId="0" borderId="0" xfId="0" applyNumberFormat="1" applyBorder="1" applyAlignment="1" applyProtection="1">
      <alignment horizontal="center"/>
      <protection hidden="1"/>
    </xf>
    <xf numFmtId="164" fontId="0" fillId="0" borderId="10" xfId="0" applyNumberFormat="1" applyBorder="1" applyAlignment="1" applyProtection="1">
      <alignment horizontal="center"/>
      <protection hidden="1"/>
    </xf>
    <xf numFmtId="0" fontId="10" fillId="0" borderId="0" xfId="0" applyFont="1" applyAlignment="1" applyProtection="1">
      <alignment horizontal="center"/>
      <protection hidden="1"/>
    </xf>
    <xf numFmtId="38" fontId="0" fillId="0" borderId="10" xfId="0" applyNumberFormat="1" applyBorder="1" applyAlignment="1" applyProtection="1">
      <alignment horizontal="center"/>
      <protection hidden="1"/>
    </xf>
    <xf numFmtId="38" fontId="0" fillId="0" borderId="0" xfId="0" applyNumberFormat="1" applyAlignment="1" applyProtection="1">
      <alignment/>
      <protection hidden="1"/>
    </xf>
    <xf numFmtId="1" fontId="0" fillId="0" borderId="1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0" fillId="0" borderId="10" xfId="0" applyBorder="1" applyAlignment="1" applyProtection="1">
      <alignment/>
      <protection hidden="1"/>
    </xf>
    <xf numFmtId="49" fontId="2" fillId="0" borderId="0" xfId="0" applyNumberFormat="1" applyFont="1" applyAlignment="1" applyProtection="1">
      <alignment horizontal="centerContinuous"/>
      <protection hidden="1"/>
    </xf>
    <xf numFmtId="49" fontId="2" fillId="0" borderId="14" xfId="0" applyNumberFormat="1" applyFont="1" applyBorder="1" applyAlignment="1" applyProtection="1">
      <alignment/>
      <protection hidden="1"/>
    </xf>
    <xf numFmtId="0" fontId="3" fillId="0" borderId="14" xfId="0" applyFont="1" applyBorder="1" applyAlignment="1" applyProtection="1">
      <alignment/>
      <protection hidden="1"/>
    </xf>
    <xf numFmtId="0" fontId="3" fillId="0" borderId="0" xfId="0" applyFont="1" applyAlignment="1" applyProtection="1" quotePrefix="1">
      <alignment horizontal="right"/>
      <protection hidden="1"/>
    </xf>
    <xf numFmtId="0" fontId="2" fillId="0" borderId="0" xfId="0" applyFont="1" applyAlignment="1" applyProtection="1">
      <alignment horizontal="left" vertical="top"/>
      <protection hidden="1"/>
    </xf>
    <xf numFmtId="0" fontId="0" fillId="0" borderId="0" xfId="0" applyAlignment="1" applyProtection="1">
      <alignment horizontal="left"/>
      <protection hidden="1"/>
    </xf>
    <xf numFmtId="0" fontId="3" fillId="0" borderId="0" xfId="0" applyFont="1" applyAlignment="1" applyProtection="1">
      <alignment horizontal="left" indent="15"/>
      <protection hidden="1"/>
    </xf>
    <xf numFmtId="0" fontId="3" fillId="0" borderId="0" xfId="0" applyFont="1" applyAlignment="1" applyProtection="1">
      <alignment horizontal="justify" vertical="top" wrapText="1"/>
      <protection hidden="1"/>
    </xf>
    <xf numFmtId="0" fontId="3" fillId="0" borderId="0" xfId="0" applyFont="1" applyAlignment="1" applyProtection="1">
      <alignment horizontal="left" indent="3"/>
      <protection hidden="1"/>
    </xf>
    <xf numFmtId="0" fontId="0" fillId="0" borderId="0" xfId="0" applyAlignment="1" applyProtection="1">
      <alignment vertical="top" wrapText="1"/>
      <protection hidden="1"/>
    </xf>
    <xf numFmtId="0" fontId="10" fillId="0" borderId="0" xfId="0" applyFont="1" applyAlignment="1" applyProtection="1">
      <alignment vertical="top"/>
      <protection hidden="1"/>
    </xf>
    <xf numFmtId="0" fontId="3" fillId="0" borderId="0" xfId="0" applyFont="1" applyAlignment="1" applyProtection="1">
      <alignment horizontal="justify" vertical="top"/>
      <protection hidden="1"/>
    </xf>
    <xf numFmtId="164" fontId="3" fillId="0" borderId="14" xfId="0" applyNumberFormat="1" applyFont="1" applyBorder="1" applyAlignment="1" applyProtection="1">
      <alignment/>
      <protection hidden="1"/>
    </xf>
    <xf numFmtId="0" fontId="11" fillId="0" borderId="0" xfId="0" applyFont="1" applyAlignment="1" applyProtection="1">
      <alignment horizontal="left" indent="3"/>
      <protection hidden="1"/>
    </xf>
    <xf numFmtId="0" fontId="11" fillId="0" borderId="0" xfId="0" applyFont="1" applyAlignment="1" applyProtection="1">
      <alignment/>
      <protection hidden="1"/>
    </xf>
    <xf numFmtId="164" fontId="3" fillId="0" borderId="14" xfId="0" applyNumberFormat="1" applyFont="1" applyFill="1" applyBorder="1" applyAlignment="1" applyProtection="1">
      <alignment/>
      <protection hidden="1"/>
    </xf>
    <xf numFmtId="0" fontId="3" fillId="0" borderId="0" xfId="0" applyFont="1" applyAlignment="1" applyProtection="1">
      <alignment horizontal="justify"/>
      <protection hidden="1"/>
    </xf>
    <xf numFmtId="4" fontId="5" fillId="0" borderId="10" xfId="0" applyNumberFormat="1" applyFont="1" applyBorder="1" applyAlignment="1" applyProtection="1">
      <alignment/>
      <protection hidden="1"/>
    </xf>
    <xf numFmtId="4" fontId="3" fillId="0" borderId="0" xfId="0" applyNumberFormat="1" applyFont="1" applyAlignment="1" applyProtection="1">
      <alignment/>
      <protection hidden="1"/>
    </xf>
    <xf numFmtId="168" fontId="3" fillId="0" borderId="0" xfId="0" applyNumberFormat="1" applyFont="1" applyAlignment="1" applyProtection="1">
      <alignment/>
      <protection hidden="1"/>
    </xf>
    <xf numFmtId="3" fontId="3" fillId="0" borderId="17" xfId="0" applyNumberFormat="1" applyFont="1" applyBorder="1" applyAlignment="1" applyProtection="1">
      <alignment/>
      <protection hidden="1"/>
    </xf>
    <xf numFmtId="168" fontId="5" fillId="0" borderId="0" xfId="0" applyNumberFormat="1" applyFont="1" applyBorder="1" applyAlignment="1" applyProtection="1">
      <alignment/>
      <protection hidden="1"/>
    </xf>
    <xf numFmtId="168" fontId="3" fillId="0" borderId="18" xfId="0" applyNumberFormat="1" applyFont="1" applyBorder="1" applyAlignment="1" applyProtection="1">
      <alignment/>
      <protection hidden="1"/>
    </xf>
    <xf numFmtId="168" fontId="3" fillId="0" borderId="0" xfId="0" applyNumberFormat="1" applyFont="1" applyBorder="1" applyAlignment="1" applyProtection="1">
      <alignment/>
      <protection hidden="1"/>
    </xf>
    <xf numFmtId="3" fontId="5" fillId="0" borderId="0" xfId="0" applyNumberFormat="1" applyFont="1" applyBorder="1" applyAlignment="1" applyProtection="1">
      <alignment/>
      <protection hidden="1"/>
    </xf>
    <xf numFmtId="3" fontId="3" fillId="0" borderId="10" xfId="0" applyNumberFormat="1" applyFont="1" applyBorder="1" applyAlignment="1" applyProtection="1">
      <alignment/>
      <protection hidden="1"/>
    </xf>
    <xf numFmtId="169" fontId="5" fillId="0" borderId="0" xfId="0" applyNumberFormat="1" applyFont="1" applyBorder="1" applyAlignment="1" applyProtection="1">
      <alignment/>
      <protection hidden="1"/>
    </xf>
    <xf numFmtId="169" fontId="3" fillId="0" borderId="17" xfId="0" applyNumberFormat="1" applyFont="1" applyBorder="1" applyAlignment="1" applyProtection="1">
      <alignment/>
      <protection hidden="1"/>
    </xf>
    <xf numFmtId="169" fontId="3" fillId="0" borderId="0" xfId="0" applyNumberFormat="1" applyFont="1" applyBorder="1" applyAlignment="1" applyProtection="1">
      <alignment/>
      <protection hidden="1"/>
    </xf>
    <xf numFmtId="169" fontId="5" fillId="0" borderId="0" xfId="0" applyNumberFormat="1" applyFont="1" applyAlignment="1" applyProtection="1">
      <alignment/>
      <protection hidden="1"/>
    </xf>
    <xf numFmtId="169" fontId="5" fillId="0" borderId="0" xfId="0" applyNumberFormat="1" applyFont="1" applyFill="1" applyBorder="1" applyAlignment="1" applyProtection="1">
      <alignment/>
      <protection hidden="1"/>
    </xf>
    <xf numFmtId="169" fontId="3" fillId="0" borderId="0" xfId="0" applyNumberFormat="1" applyFont="1" applyFill="1" applyBorder="1" applyAlignment="1" applyProtection="1">
      <alignment/>
      <protection hidden="1"/>
    </xf>
    <xf numFmtId="169" fontId="5" fillId="0" borderId="10" xfId="0" applyNumberFormat="1" applyFont="1" applyFill="1" applyBorder="1" applyAlignment="1" applyProtection="1">
      <alignment/>
      <protection hidden="1"/>
    </xf>
    <xf numFmtId="169" fontId="5" fillId="0" borderId="0" xfId="0" applyNumberFormat="1" applyFont="1" applyFill="1" applyBorder="1" applyAlignment="1" applyProtection="1">
      <alignment/>
      <protection hidden="1"/>
    </xf>
    <xf numFmtId="169" fontId="0" fillId="0" borderId="0" xfId="0" applyNumberFormat="1" applyAlignment="1" applyProtection="1">
      <alignment/>
      <protection hidden="1"/>
    </xf>
    <xf numFmtId="0" fontId="9" fillId="0" borderId="0" xfId="0" applyFont="1" applyAlignment="1">
      <alignment/>
    </xf>
    <xf numFmtId="0" fontId="3" fillId="0" borderId="0" xfId="0" applyFont="1" applyAlignment="1">
      <alignment/>
    </xf>
    <xf numFmtId="0" fontId="21" fillId="0" borderId="0" xfId="0" applyFont="1" applyAlignment="1">
      <alignment/>
    </xf>
    <xf numFmtId="0" fontId="18" fillId="0" borderId="0" xfId="0" applyFont="1" applyAlignment="1">
      <alignment/>
    </xf>
    <xf numFmtId="0" fontId="2" fillId="0" borderId="0" xfId="0" applyFont="1" applyAlignment="1">
      <alignment/>
    </xf>
    <xf numFmtId="0" fontId="9" fillId="0" borderId="20" xfId="0" applyFont="1" applyBorder="1" applyAlignment="1" applyProtection="1">
      <alignment/>
      <protection hidden="1"/>
    </xf>
    <xf numFmtId="0" fontId="0" fillId="0" borderId="20" xfId="0" applyBorder="1" applyAlignment="1" applyProtection="1">
      <alignment/>
      <protection hidden="1"/>
    </xf>
    <xf numFmtId="0" fontId="3" fillId="0" borderId="10" xfId="0" applyFont="1" applyBorder="1" applyAlignment="1" applyProtection="1">
      <alignment/>
      <protection hidden="1"/>
    </xf>
    <xf numFmtId="0" fontId="17" fillId="0" borderId="0" xfId="0" applyFont="1" applyBorder="1" applyAlignment="1" applyProtection="1">
      <alignment horizontal="right"/>
      <protection hidden="1"/>
    </xf>
    <xf numFmtId="0" fontId="17" fillId="0" borderId="0" xfId="0" applyFont="1" applyAlignment="1" applyProtection="1">
      <alignment horizontal="right"/>
      <protection hidden="1"/>
    </xf>
    <xf numFmtId="0" fontId="5" fillId="34" borderId="0" xfId="0" applyFont="1" applyFill="1" applyBorder="1" applyAlignment="1" applyProtection="1">
      <alignment/>
      <protection hidden="1"/>
    </xf>
    <xf numFmtId="0" fontId="5" fillId="0" borderId="0" xfId="0" applyFont="1" applyBorder="1" applyAlignment="1" applyProtection="1">
      <alignment vertical="top"/>
      <protection hidden="1"/>
    </xf>
    <xf numFmtId="0" fontId="5" fillId="0" borderId="0" xfId="0" applyFont="1" applyAlignment="1">
      <alignment/>
    </xf>
    <xf numFmtId="0" fontId="2" fillId="0" borderId="0" xfId="0" applyFont="1" applyAlignment="1" applyProtection="1" quotePrefix="1">
      <alignment horizontal="right"/>
      <protection hidden="1"/>
    </xf>
    <xf numFmtId="0" fontId="12" fillId="0" borderId="0" xfId="0" applyFont="1" applyAlignment="1">
      <alignment horizontal="right"/>
    </xf>
    <xf numFmtId="171" fontId="15" fillId="0" borderId="0" xfId="0" applyNumberFormat="1" applyFont="1" applyBorder="1" applyAlignment="1">
      <alignment horizontal="center"/>
    </xf>
    <xf numFmtId="0" fontId="15" fillId="0" borderId="0" xfId="0" applyFont="1" applyBorder="1" applyAlignment="1">
      <alignment/>
    </xf>
    <xf numFmtId="0" fontId="15" fillId="0" borderId="0" xfId="0" applyFont="1" applyAlignment="1" applyProtection="1">
      <alignment/>
      <protection/>
    </xf>
    <xf numFmtId="171" fontId="15" fillId="0" borderId="0" xfId="0" applyNumberFormat="1" applyFont="1" applyAlignment="1">
      <alignment horizontal="center"/>
    </xf>
    <xf numFmtId="0" fontId="20" fillId="0" borderId="0" xfId="0" applyFont="1" applyBorder="1" applyAlignment="1">
      <alignment horizontal="right"/>
    </xf>
    <xf numFmtId="0" fontId="5" fillId="0" borderId="0" xfId="0" applyFont="1" applyAlignment="1" applyProtection="1">
      <alignment horizontal="right"/>
      <protection/>
    </xf>
    <xf numFmtId="0" fontId="20" fillId="0" borderId="0" xfId="0" applyFont="1" applyAlignment="1">
      <alignment horizontal="right"/>
    </xf>
    <xf numFmtId="0" fontId="5" fillId="0" borderId="0" xfId="0" applyFont="1" applyAlignment="1" applyProtection="1">
      <alignment/>
      <protection/>
    </xf>
    <xf numFmtId="0" fontId="20" fillId="0" borderId="0" xfId="0" applyFont="1" applyAlignment="1" applyProtection="1">
      <alignment horizontal="right"/>
      <protection/>
    </xf>
    <xf numFmtId="0" fontId="5" fillId="0" borderId="0" xfId="0" applyFont="1" applyAlignment="1">
      <alignment horizontal="left"/>
    </xf>
    <xf numFmtId="0" fontId="0" fillId="0" borderId="0" xfId="0" applyBorder="1" applyAlignment="1" applyProtection="1">
      <alignment/>
      <protection locked="0"/>
    </xf>
    <xf numFmtId="0" fontId="12" fillId="0" borderId="0" xfId="0" applyFont="1" applyAlignment="1" applyProtection="1">
      <alignment horizontal="right"/>
      <protection hidden="1"/>
    </xf>
    <xf numFmtId="0" fontId="12" fillId="0" borderId="0" xfId="0" applyFont="1" applyBorder="1" applyAlignment="1" applyProtection="1">
      <alignment/>
      <protection hidden="1"/>
    </xf>
    <xf numFmtId="0" fontId="12" fillId="0" borderId="14" xfId="0" applyFont="1" applyBorder="1" applyAlignment="1" applyProtection="1">
      <alignment/>
      <protection hidden="1"/>
    </xf>
    <xf numFmtId="0" fontId="12" fillId="0" borderId="0" xfId="0" applyFont="1" applyAlignment="1" applyProtection="1">
      <alignment/>
      <protection hidden="1"/>
    </xf>
    <xf numFmtId="14" fontId="12" fillId="0" borderId="10" xfId="0" applyNumberFormat="1" applyFont="1" applyBorder="1" applyAlignment="1" applyProtection="1">
      <alignment horizontal="center"/>
      <protection hidden="1"/>
    </xf>
    <xf numFmtId="164" fontId="5" fillId="0" borderId="0" xfId="0" applyNumberFormat="1" applyFont="1" applyFill="1" applyBorder="1" applyAlignment="1" applyProtection="1">
      <alignment horizontal="righ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6" fillId="0" borderId="0" xfId="0" applyFont="1" applyAlignment="1" applyProtection="1">
      <alignment wrapText="1"/>
      <protection hidden="1"/>
    </xf>
    <xf numFmtId="0" fontId="6" fillId="0" borderId="0" xfId="0" applyFont="1" applyAlignment="1" applyProtection="1">
      <alignment horizontal="right"/>
      <protection hidden="1"/>
    </xf>
    <xf numFmtId="0" fontId="6" fillId="0" borderId="0" xfId="0" applyFont="1" applyAlignment="1" applyProtection="1">
      <alignment horizontal="left"/>
      <protection hidden="1"/>
    </xf>
    <xf numFmtId="0" fontId="6" fillId="0" borderId="0" xfId="0" applyFont="1" applyAlignment="1" applyProtection="1" quotePrefix="1">
      <alignment horizontal="right"/>
      <protection hidden="1"/>
    </xf>
    <xf numFmtId="0" fontId="7" fillId="0" borderId="0" xfId="0" applyFont="1" applyAlignment="1" applyProtection="1">
      <alignment/>
      <protection hidden="1"/>
    </xf>
    <xf numFmtId="1" fontId="12" fillId="0" borderId="10" xfId="0" applyNumberFormat="1" applyFont="1" applyBorder="1" applyAlignment="1">
      <alignment horizontal="center"/>
    </xf>
    <xf numFmtId="171" fontId="2" fillId="0" borderId="0" xfId="0" applyNumberFormat="1" applyFont="1" applyAlignment="1" applyProtection="1">
      <alignment horizontal="right"/>
      <protection hidden="1"/>
    </xf>
    <xf numFmtId="171" fontId="2" fillId="0" borderId="0" xfId="0" applyNumberFormat="1" applyFont="1" applyAlignment="1" applyProtection="1">
      <alignment horizontal="center"/>
      <protection hidden="1"/>
    </xf>
    <xf numFmtId="0" fontId="9" fillId="0" borderId="0" xfId="0" applyFont="1" applyAlignment="1" applyProtection="1">
      <alignment horizontal="right"/>
      <protection hidden="1"/>
    </xf>
    <xf numFmtId="171" fontId="9" fillId="0" borderId="14" xfId="0" applyNumberFormat="1" applyFont="1" applyBorder="1" applyAlignment="1" applyProtection="1" quotePrefix="1">
      <alignment horizontal="center"/>
      <protection hidden="1"/>
    </xf>
    <xf numFmtId="49" fontId="0" fillId="0" borderId="0" xfId="0" applyNumberFormat="1" applyAlignment="1" applyProtection="1" quotePrefix="1">
      <alignment horizontal="right"/>
      <protection hidden="1"/>
    </xf>
    <xf numFmtId="0" fontId="3" fillId="34" borderId="0" xfId="0" applyFont="1" applyFill="1" applyAlignment="1" applyProtection="1">
      <alignment/>
      <protection hidden="1"/>
    </xf>
    <xf numFmtId="49" fontId="3" fillId="0" borderId="0" xfId="0" applyNumberFormat="1" applyFont="1" applyAlignment="1" applyProtection="1" quotePrefix="1">
      <alignment horizontal="right"/>
      <protection hidden="1"/>
    </xf>
    <xf numFmtId="169" fontId="3" fillId="0" borderId="10" xfId="0" applyNumberFormat="1" applyFont="1" applyBorder="1" applyAlignment="1" applyProtection="1">
      <alignment/>
      <protection hidden="1"/>
    </xf>
    <xf numFmtId="167" fontId="2" fillId="34" borderId="10" xfId="57" applyNumberFormat="1" applyFont="1" applyFill="1" applyBorder="1" applyAlignment="1" applyProtection="1">
      <alignment horizontal="right"/>
      <protection hidden="1"/>
    </xf>
    <xf numFmtId="0" fontId="2" fillId="0" borderId="0" xfId="0" applyFont="1" applyAlignment="1" applyProtection="1">
      <alignment horizontal="left"/>
      <protection hidden="1"/>
    </xf>
    <xf numFmtId="49" fontId="3" fillId="34" borderId="0" xfId="0" applyNumberFormat="1" applyFont="1" applyFill="1" applyAlignment="1" applyProtection="1">
      <alignment/>
      <protection hidden="1"/>
    </xf>
    <xf numFmtId="0" fontId="3" fillId="34" borderId="0" xfId="0" applyFont="1" applyFill="1" applyBorder="1" applyAlignment="1" applyProtection="1">
      <alignment/>
      <protection hidden="1"/>
    </xf>
    <xf numFmtId="168" fontId="3" fillId="34" borderId="10" xfId="0" applyNumberFormat="1" applyFont="1" applyFill="1" applyBorder="1" applyAlignment="1" applyProtection="1">
      <alignment/>
      <protection hidden="1"/>
    </xf>
    <xf numFmtId="0" fontId="3" fillId="0" borderId="0" xfId="0" applyFont="1" applyFill="1" applyAlignment="1" applyProtection="1">
      <alignment horizontal="center"/>
      <protection hidden="1"/>
    </xf>
    <xf numFmtId="38" fontId="5" fillId="33" borderId="10" xfId="0" applyNumberFormat="1" applyFont="1" applyFill="1" applyBorder="1" applyAlignment="1" applyProtection="1">
      <alignment/>
      <protection locked="0"/>
    </xf>
    <xf numFmtId="164" fontId="5" fillId="33" borderId="10" xfId="0" applyNumberFormat="1" applyFont="1" applyFill="1" applyBorder="1" applyAlignment="1" applyProtection="1">
      <alignment/>
      <protection locked="0"/>
    </xf>
    <xf numFmtId="0" fontId="5" fillId="33" borderId="10" xfId="0" applyFont="1" applyFill="1" applyBorder="1" applyAlignment="1" applyProtection="1">
      <alignment/>
      <protection locked="0"/>
    </xf>
    <xf numFmtId="3" fontId="17" fillId="0" borderId="10" xfId="0" applyNumberFormat="1" applyFont="1" applyBorder="1" applyAlignment="1" applyProtection="1">
      <alignment/>
      <protection hidden="1"/>
    </xf>
    <xf numFmtId="3" fontId="17" fillId="0" borderId="0" xfId="0" applyNumberFormat="1" applyFont="1" applyAlignment="1" applyProtection="1">
      <alignment/>
      <protection hidden="1"/>
    </xf>
    <xf numFmtId="0" fontId="17" fillId="0" borderId="0" xfId="0" applyFont="1" applyAlignment="1" applyProtection="1">
      <alignment/>
      <protection hidden="1"/>
    </xf>
    <xf numFmtId="0" fontId="4" fillId="0" borderId="0" xfId="0" applyFont="1" applyAlignment="1">
      <alignment/>
    </xf>
    <xf numFmtId="0" fontId="6" fillId="0" borderId="0" xfId="0" applyFont="1" applyFill="1" applyAlignment="1" applyProtection="1">
      <alignment/>
      <protection hidden="1"/>
    </xf>
    <xf numFmtId="0" fontId="6" fillId="0" borderId="0" xfId="0" applyFont="1" applyFill="1" applyAlignment="1" applyProtection="1">
      <alignment/>
      <protection hidden="1"/>
    </xf>
    <xf numFmtId="0" fontId="3" fillId="0" borderId="0" xfId="0" applyFont="1" applyFill="1" applyAlignment="1" applyProtection="1">
      <alignment/>
      <protection hidden="1"/>
    </xf>
    <xf numFmtId="164" fontId="3" fillId="0" borderId="0" xfId="0" applyNumberFormat="1" applyFont="1" applyFill="1" applyAlignment="1" applyProtection="1">
      <alignment horizontal="center"/>
      <protection hidden="1"/>
    </xf>
    <xf numFmtId="0" fontId="12" fillId="0" borderId="0" xfId="0" applyFont="1" applyAlignment="1" applyProtection="1">
      <alignment/>
      <protection hidden="1"/>
    </xf>
    <xf numFmtId="167" fontId="12" fillId="0" borderId="10" xfId="0" applyNumberFormat="1" applyFont="1" applyBorder="1" applyAlignment="1" applyProtection="1">
      <alignment/>
      <protection hidden="1"/>
    </xf>
    <xf numFmtId="167" fontId="2" fillId="0" borderId="0" xfId="0" applyNumberFormat="1" applyFont="1" applyAlignment="1" applyProtection="1">
      <alignment/>
      <protection hidden="1"/>
    </xf>
    <xf numFmtId="167" fontId="12" fillId="0" borderId="0" xfId="0" applyNumberFormat="1" applyFont="1" applyBorder="1" applyAlignment="1" applyProtection="1">
      <alignment/>
      <protection hidden="1"/>
    </xf>
    <xf numFmtId="167" fontId="2" fillId="0" borderId="18" xfId="0" applyNumberFormat="1" applyFont="1" applyBorder="1" applyAlignment="1" applyProtection="1">
      <alignment/>
      <protection hidden="1"/>
    </xf>
    <xf numFmtId="167" fontId="2" fillId="0" borderId="0" xfId="0" applyNumberFormat="1" applyFont="1" applyBorder="1" applyAlignment="1" applyProtection="1">
      <alignment/>
      <protection hidden="1"/>
    </xf>
    <xf numFmtId="49" fontId="3" fillId="0" borderId="0" xfId="0" applyNumberFormat="1" applyFont="1" applyFill="1" applyAlignment="1" applyProtection="1">
      <alignment/>
      <protection hidden="1"/>
    </xf>
    <xf numFmtId="169" fontId="5" fillId="0" borderId="10" xfId="0" applyNumberFormat="1" applyFont="1" applyFill="1" applyBorder="1" applyAlignment="1" applyProtection="1">
      <alignment/>
      <protection hidden="1"/>
    </xf>
    <xf numFmtId="171" fontId="15" fillId="0" borderId="0" xfId="0" applyNumberFormat="1" applyFont="1" applyBorder="1" applyAlignment="1">
      <alignment horizontal="left"/>
    </xf>
    <xf numFmtId="0" fontId="20" fillId="0" borderId="0" xfId="0" applyFont="1" applyAlignment="1" applyProtection="1">
      <alignment/>
      <protection hidden="1"/>
    </xf>
    <xf numFmtId="0" fontId="3" fillId="0" borderId="10" xfId="0" applyFont="1" applyFill="1" applyBorder="1" applyAlignment="1" applyProtection="1">
      <alignment/>
      <protection locked="0"/>
    </xf>
    <xf numFmtId="0" fontId="6" fillId="0" borderId="0" xfId="0" applyFont="1" applyAlignment="1">
      <alignment wrapText="1"/>
    </xf>
    <xf numFmtId="0" fontId="2" fillId="0" borderId="16" xfId="0" applyFont="1" applyBorder="1" applyAlignment="1" applyProtection="1">
      <alignment/>
      <protection hidden="1"/>
    </xf>
    <xf numFmtId="0" fontId="9" fillId="0" borderId="0" xfId="0" applyFont="1" applyBorder="1" applyAlignment="1" applyProtection="1">
      <alignment horizontal="centerContinuous"/>
      <protection hidden="1"/>
    </xf>
    <xf numFmtId="49" fontId="2" fillId="0" borderId="23" xfId="0" applyNumberFormat="1" applyFont="1" applyBorder="1" applyAlignment="1" applyProtection="1">
      <alignment/>
      <protection hidden="1"/>
    </xf>
    <xf numFmtId="0" fontId="15" fillId="0" borderId="0" xfId="0" applyFont="1" applyBorder="1" applyAlignment="1">
      <alignment/>
    </xf>
    <xf numFmtId="0" fontId="0" fillId="0" borderId="0" xfId="0" applyBorder="1" applyAlignment="1">
      <alignment wrapText="1"/>
    </xf>
    <xf numFmtId="0" fontId="20" fillId="0" borderId="0" xfId="0" applyFont="1" applyBorder="1" applyAlignment="1">
      <alignment/>
    </xf>
    <xf numFmtId="0" fontId="6" fillId="0" borderId="0" xfId="0" applyFont="1" applyAlignment="1" applyProtection="1" quotePrefix="1">
      <alignment horizontal="left"/>
      <protection hidden="1"/>
    </xf>
    <xf numFmtId="0" fontId="2" fillId="34" borderId="0" xfId="0" applyFont="1" applyFill="1" applyAlignment="1" applyProtection="1">
      <alignment/>
      <protection hidden="1"/>
    </xf>
    <xf numFmtId="169" fontId="3" fillId="0" borderId="10" xfId="0" applyNumberFormat="1" applyFont="1" applyFill="1" applyBorder="1" applyAlignment="1" applyProtection="1">
      <alignment/>
      <protection hidden="1"/>
    </xf>
    <xf numFmtId="0" fontId="5" fillId="35" borderId="22" xfId="0" applyFont="1" applyFill="1" applyBorder="1" applyAlignment="1">
      <alignment horizontal="left"/>
    </xf>
    <xf numFmtId="0" fontId="5" fillId="35" borderId="22" xfId="0" applyFont="1" applyFill="1" applyBorder="1" applyAlignment="1">
      <alignment horizontal="left" vertical="center"/>
    </xf>
    <xf numFmtId="0" fontId="5" fillId="0" borderId="24" xfId="0" applyFont="1" applyBorder="1" applyAlignment="1">
      <alignment horizontal="left" vertical="center"/>
    </xf>
    <xf numFmtId="0" fontId="5" fillId="35" borderId="10" xfId="0" applyFont="1" applyFill="1" applyBorder="1" applyAlignment="1">
      <alignment horizontal="left" vertical="center"/>
    </xf>
    <xf numFmtId="0" fontId="3" fillId="35" borderId="10" xfId="0" applyFont="1" applyFill="1" applyBorder="1" applyAlignment="1" applyProtection="1">
      <alignment horizontal="center"/>
      <protection/>
    </xf>
    <xf numFmtId="0" fontId="0" fillId="35" borderId="0" xfId="0" applyFill="1" applyBorder="1" applyAlignment="1">
      <alignment vertical="center"/>
    </xf>
    <xf numFmtId="0" fontId="0" fillId="35" borderId="10" xfId="0" applyFill="1" applyBorder="1" applyAlignment="1">
      <alignment/>
    </xf>
    <xf numFmtId="0" fontId="0" fillId="35" borderId="10" xfId="0" applyFill="1" applyBorder="1" applyAlignment="1">
      <alignment horizontal="center"/>
    </xf>
    <xf numFmtId="0" fontId="0" fillId="0" borderId="10" xfId="0" applyBorder="1" applyAlignment="1">
      <alignment/>
    </xf>
    <xf numFmtId="0" fontId="0" fillId="0" borderId="25" xfId="0" applyBorder="1" applyAlignment="1">
      <alignment/>
    </xf>
    <xf numFmtId="0" fontId="15" fillId="0" borderId="0" xfId="0" applyFont="1" applyAlignment="1" applyProtection="1">
      <alignment/>
      <protection hidden="1"/>
    </xf>
    <xf numFmtId="0" fontId="25" fillId="0" borderId="0" xfId="0" applyFont="1" applyAlignment="1" applyProtection="1">
      <alignment/>
      <protection hidden="1"/>
    </xf>
    <xf numFmtId="0" fontId="0" fillId="0" borderId="0" xfId="0" applyBorder="1" applyAlignment="1">
      <alignment vertical="center" wrapText="1"/>
    </xf>
    <xf numFmtId="0" fontId="0" fillId="0" borderId="10" xfId="0" applyBorder="1" applyAlignment="1">
      <alignment vertical="center" wrapText="1"/>
    </xf>
    <xf numFmtId="49" fontId="5" fillId="33" borderId="0" xfId="0" applyNumberFormat="1" applyFont="1" applyFill="1" applyBorder="1" applyAlignment="1" applyProtection="1">
      <alignment/>
      <protection locked="0"/>
    </xf>
    <xf numFmtId="0" fontId="5" fillId="0" borderId="0" xfId="0" applyFont="1" applyBorder="1" applyAlignment="1" applyProtection="1">
      <alignment/>
      <protection locked="0"/>
    </xf>
    <xf numFmtId="0" fontId="5" fillId="0" borderId="0" xfId="0" applyFont="1" applyBorder="1" applyAlignment="1">
      <alignment horizontal="centerContinuous"/>
    </xf>
    <xf numFmtId="0" fontId="5" fillId="0" borderId="0" xfId="0" applyFont="1" applyAlignment="1" applyProtection="1">
      <alignment horizontal="centerContinuous"/>
      <protection hidden="1"/>
    </xf>
    <xf numFmtId="0" fontId="24" fillId="0" borderId="0" xfId="0" applyFont="1" applyAlignment="1" applyProtection="1">
      <alignment/>
      <protection hidden="1"/>
    </xf>
    <xf numFmtId="171" fontId="9" fillId="0" borderId="0" xfId="0" applyNumberFormat="1" applyFont="1" applyAlignment="1" applyProtection="1">
      <alignment/>
      <protection hidden="1"/>
    </xf>
    <xf numFmtId="0" fontId="15" fillId="0" borderId="0" xfId="0" applyFont="1" applyAlignment="1" applyProtection="1">
      <alignment horizontal="left"/>
      <protection hidden="1"/>
    </xf>
    <xf numFmtId="0" fontId="5" fillId="0" borderId="0" xfId="0" applyFont="1" applyAlignment="1" applyProtection="1">
      <alignment horizontal="left"/>
      <protection hidden="1"/>
    </xf>
    <xf numFmtId="0" fontId="15" fillId="0" borderId="0" xfId="0" applyFont="1" applyFill="1" applyAlignment="1" applyProtection="1">
      <alignment/>
      <protection hidden="1"/>
    </xf>
    <xf numFmtId="49" fontId="12" fillId="0" borderId="0" xfId="0" applyNumberFormat="1" applyFont="1" applyAlignment="1" applyProtection="1">
      <alignment horizontal="left"/>
      <protection hidden="1"/>
    </xf>
    <xf numFmtId="171" fontId="12" fillId="0" borderId="0" xfId="0" applyNumberFormat="1" applyFont="1" applyBorder="1" applyAlignment="1" applyProtection="1" quotePrefix="1">
      <alignment horizontal="center"/>
      <protection hidden="1"/>
    </xf>
    <xf numFmtId="0" fontId="12" fillId="0" borderId="14" xfId="0" applyFont="1" applyBorder="1" applyAlignment="1" applyProtection="1" quotePrefix="1">
      <alignment horizontal="right"/>
      <protection hidden="1"/>
    </xf>
    <xf numFmtId="0" fontId="5" fillId="0" borderId="14" xfId="0" applyFont="1" applyBorder="1" applyAlignment="1" applyProtection="1">
      <alignment/>
      <protection hidden="1"/>
    </xf>
    <xf numFmtId="0" fontId="14" fillId="0" borderId="0" xfId="0" applyFont="1" applyAlignment="1" applyProtection="1">
      <alignment horizontal="right"/>
      <protection hidden="1"/>
    </xf>
    <xf numFmtId="0" fontId="14" fillId="0" borderId="0" xfId="0" applyFont="1" applyBorder="1" applyAlignment="1" applyProtection="1">
      <alignment/>
      <protection hidden="1"/>
    </xf>
    <xf numFmtId="0" fontId="14" fillId="0" borderId="14" xfId="0" applyFont="1" applyBorder="1" applyAlignment="1" applyProtection="1">
      <alignment/>
      <protection hidden="1"/>
    </xf>
    <xf numFmtId="14" fontId="14" fillId="0" borderId="10" xfId="0" applyNumberFormat="1" applyFont="1" applyBorder="1" applyAlignment="1" applyProtection="1">
      <alignment horizontal="center"/>
      <protection hidden="1"/>
    </xf>
    <xf numFmtId="0" fontId="14" fillId="0" borderId="0" xfId="0" applyFont="1" applyAlignment="1" applyProtection="1">
      <alignment horizontal="centerContinuous"/>
      <protection hidden="1"/>
    </xf>
    <xf numFmtId="171" fontId="14" fillId="0" borderId="0" xfId="0" applyNumberFormat="1" applyFont="1" applyBorder="1" applyAlignment="1" applyProtection="1" quotePrefix="1">
      <alignment horizontal="center"/>
      <protection hidden="1"/>
    </xf>
    <xf numFmtId="0" fontId="14" fillId="0" borderId="14" xfId="0" applyFont="1" applyBorder="1" applyAlignment="1" applyProtection="1" quotePrefix="1">
      <alignment horizontal="right"/>
      <protection hidden="1"/>
    </xf>
    <xf numFmtId="0" fontId="17" fillId="0" borderId="14" xfId="0" applyFont="1" applyBorder="1" applyAlignment="1" applyProtection="1">
      <alignment/>
      <protection hidden="1"/>
    </xf>
    <xf numFmtId="0" fontId="2" fillId="0" borderId="14" xfId="0" applyFont="1" applyBorder="1" applyAlignment="1" applyProtection="1">
      <alignment horizontal="centerContinuous"/>
      <protection hidden="1"/>
    </xf>
    <xf numFmtId="0" fontId="3" fillId="34" borderId="0" xfId="0" applyFont="1" applyFill="1" applyAlignment="1" applyProtection="1">
      <alignment/>
      <protection/>
    </xf>
    <xf numFmtId="0" fontId="3" fillId="34" borderId="0" xfId="0" applyFont="1" applyFill="1" applyBorder="1" applyAlignment="1" applyProtection="1">
      <alignment/>
      <protection/>
    </xf>
    <xf numFmtId="0" fontId="10" fillId="0" borderId="0" xfId="0" applyFont="1" applyAlignment="1">
      <alignment horizontal="justify" vertical="center"/>
    </xf>
    <xf numFmtId="0" fontId="17" fillId="0" borderId="0" xfId="0" applyFont="1" applyBorder="1" applyAlignment="1" applyProtection="1">
      <alignment/>
      <protection hidden="1"/>
    </xf>
    <xf numFmtId="0" fontId="9" fillId="0" borderId="14" xfId="0" applyNumberFormat="1" applyFont="1" applyBorder="1" applyAlignment="1" applyProtection="1">
      <alignment horizontal="left"/>
      <protection hidden="1"/>
    </xf>
    <xf numFmtId="49" fontId="12" fillId="0" borderId="14" xfId="0" applyNumberFormat="1" applyFont="1" applyBorder="1" applyAlignment="1" applyProtection="1">
      <alignment horizontal="left"/>
      <protection hidden="1"/>
    </xf>
    <xf numFmtId="49" fontId="2" fillId="0" borderId="14" xfId="0" applyNumberFormat="1" applyFont="1" applyBorder="1" applyAlignment="1" applyProtection="1">
      <alignment horizontal="centerContinuous"/>
      <protection hidden="1"/>
    </xf>
    <xf numFmtId="0" fontId="12" fillId="0" borderId="14" xfId="0" applyFont="1" applyBorder="1" applyAlignment="1" applyProtection="1">
      <alignment horizontal="centerContinuous"/>
      <protection hidden="1"/>
    </xf>
    <xf numFmtId="171" fontId="12" fillId="0" borderId="14" xfId="0" applyNumberFormat="1" applyFont="1" applyBorder="1" applyAlignment="1" applyProtection="1" quotePrefix="1">
      <alignment horizontal="center"/>
      <protection hidden="1"/>
    </xf>
    <xf numFmtId="0" fontId="5" fillId="35" borderId="26" xfId="0" applyFont="1" applyFill="1" applyBorder="1" applyAlignment="1">
      <alignment horizontal="left"/>
    </xf>
    <xf numFmtId="0" fontId="3" fillId="0" borderId="21" xfId="0" applyFont="1" applyBorder="1" applyAlignment="1" applyProtection="1">
      <alignment/>
      <protection hidden="1"/>
    </xf>
    <xf numFmtId="49" fontId="3" fillId="0" borderId="21" xfId="0" applyNumberFormat="1" applyFont="1" applyBorder="1" applyAlignment="1" applyProtection="1">
      <alignment/>
      <protection hidden="1"/>
    </xf>
    <xf numFmtId="0" fontId="5" fillId="35" borderId="21" xfId="0" applyFont="1" applyFill="1" applyBorder="1" applyAlignment="1">
      <alignment vertical="center"/>
    </xf>
    <xf numFmtId="0" fontId="0" fillId="0" borderId="21" xfId="0" applyBorder="1" applyAlignment="1">
      <alignment/>
    </xf>
    <xf numFmtId="0" fontId="0" fillId="0" borderId="27" xfId="0" applyBorder="1" applyAlignment="1">
      <alignment/>
    </xf>
    <xf numFmtId="0" fontId="0" fillId="0" borderId="28" xfId="0" applyBorder="1" applyAlignment="1">
      <alignment/>
    </xf>
    <xf numFmtId="49" fontId="3" fillId="0" borderId="10" xfId="0" applyNumberFormat="1" applyFont="1" applyBorder="1" applyAlignment="1" applyProtection="1">
      <alignment/>
      <protection hidden="1"/>
    </xf>
    <xf numFmtId="0" fontId="6" fillId="0" borderId="0" xfId="0" applyFont="1" applyAlignment="1">
      <alignment/>
    </xf>
    <xf numFmtId="49" fontId="5" fillId="33" borderId="10" xfId="0" applyNumberFormat="1" applyFont="1" applyFill="1" applyBorder="1" applyAlignment="1" applyProtection="1">
      <alignment horizontal="center"/>
      <protection locked="0"/>
    </xf>
    <xf numFmtId="0" fontId="0" fillId="0" borderId="10" xfId="0" applyBorder="1" applyAlignment="1" applyProtection="1">
      <alignment horizontal="center"/>
      <protection locked="0"/>
    </xf>
    <xf numFmtId="49" fontId="5" fillId="33" borderId="0" xfId="0" applyNumberFormat="1" applyFont="1" applyFill="1" applyBorder="1" applyAlignment="1" applyProtection="1">
      <alignment/>
      <protection locked="0"/>
    </xf>
    <xf numFmtId="0" fontId="0" fillId="0" borderId="0" xfId="0" applyBorder="1" applyAlignment="1" applyProtection="1">
      <alignment/>
      <protection locked="0"/>
    </xf>
    <xf numFmtId="170" fontId="5" fillId="33" borderId="0" xfId="0" applyNumberFormat="1" applyFont="1" applyFill="1" applyBorder="1" applyAlignment="1" applyProtection="1">
      <alignment/>
      <protection locked="0"/>
    </xf>
    <xf numFmtId="166" fontId="5" fillId="33" borderId="0" xfId="0"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0" fontId="5" fillId="33" borderId="26" xfId="0" applyFont="1" applyFill="1" applyBorder="1" applyAlignment="1" applyProtection="1">
      <alignment wrapText="1"/>
      <protection locked="0"/>
    </xf>
    <xf numFmtId="0" fontId="0" fillId="0" borderId="21" xfId="0" applyBorder="1" applyAlignment="1" applyProtection="1">
      <alignment wrapText="1"/>
      <protection locked="0"/>
    </xf>
    <xf numFmtId="0" fontId="0" fillId="0" borderId="27" xfId="0" applyBorder="1" applyAlignment="1" applyProtection="1">
      <alignment wrapText="1"/>
      <protection locked="0"/>
    </xf>
    <xf numFmtId="0" fontId="0" fillId="0" borderId="22" xfId="0" applyBorder="1" applyAlignment="1" applyProtection="1">
      <alignment wrapText="1"/>
      <protection locked="0"/>
    </xf>
    <xf numFmtId="0" fontId="0" fillId="0" borderId="0" xfId="0" applyAlignment="1" applyProtection="1">
      <alignment wrapText="1"/>
      <protection locked="0"/>
    </xf>
    <xf numFmtId="0" fontId="0" fillId="0" borderId="28" xfId="0" applyBorder="1" applyAlignment="1" applyProtection="1">
      <alignment wrapText="1"/>
      <protection locked="0"/>
    </xf>
    <xf numFmtId="0" fontId="0" fillId="0" borderId="24" xfId="0" applyBorder="1" applyAlignment="1" applyProtection="1">
      <alignment wrapText="1"/>
      <protection locked="0"/>
    </xf>
    <xf numFmtId="0" fontId="0" fillId="0" borderId="10" xfId="0" applyBorder="1" applyAlignment="1" applyProtection="1">
      <alignment wrapText="1"/>
      <protection locked="0"/>
    </xf>
    <xf numFmtId="0" fontId="0" fillId="0" borderId="25" xfId="0" applyBorder="1" applyAlignment="1" applyProtection="1">
      <alignment wrapText="1"/>
      <protection locked="0"/>
    </xf>
    <xf numFmtId="0" fontId="20" fillId="0" borderId="26" xfId="0" applyFont="1" applyBorder="1" applyAlignment="1">
      <alignment vertical="center" wrapText="1"/>
    </xf>
    <xf numFmtId="0" fontId="0" fillId="0" borderId="21" xfId="0" applyBorder="1" applyAlignment="1">
      <alignment vertical="center" wrapText="1"/>
    </xf>
    <xf numFmtId="0" fontId="0" fillId="0" borderId="27" xfId="0" applyBorder="1" applyAlignment="1">
      <alignment vertical="center" wrapText="1"/>
    </xf>
    <xf numFmtId="0" fontId="0" fillId="0" borderId="22" xfId="0" applyBorder="1" applyAlignment="1">
      <alignment vertical="center" wrapText="1"/>
    </xf>
    <xf numFmtId="0" fontId="0" fillId="0" borderId="0" xfId="0" applyBorder="1" applyAlignment="1">
      <alignment vertical="center" wrapText="1"/>
    </xf>
    <xf numFmtId="0" fontId="0" fillId="0" borderId="28" xfId="0" applyBorder="1" applyAlignment="1">
      <alignment vertical="center" wrapText="1"/>
    </xf>
    <xf numFmtId="0" fontId="0" fillId="0" borderId="24" xfId="0" applyBorder="1" applyAlignment="1">
      <alignment vertical="center" wrapText="1"/>
    </xf>
    <xf numFmtId="0" fontId="0" fillId="0" borderId="10" xfId="0" applyBorder="1" applyAlignment="1">
      <alignment vertical="center" wrapText="1"/>
    </xf>
    <xf numFmtId="0" fontId="0" fillId="0" borderId="25" xfId="0" applyBorder="1" applyAlignment="1">
      <alignment vertical="center" wrapText="1"/>
    </xf>
    <xf numFmtId="0" fontId="3" fillId="0" borderId="15" xfId="0" applyFont="1" applyBorder="1" applyAlignment="1" applyProtection="1">
      <alignment horizontal="center"/>
      <protection hidden="1"/>
    </xf>
    <xf numFmtId="0" fontId="0" fillId="0" borderId="15" xfId="0" applyBorder="1" applyAlignment="1">
      <alignment horizontal="center"/>
    </xf>
    <xf numFmtId="14" fontId="3" fillId="33" borderId="10" xfId="0" applyNumberFormat="1" applyFont="1" applyFill="1" applyBorder="1" applyAlignment="1" applyProtection="1">
      <alignment/>
      <protection locked="0"/>
    </xf>
    <xf numFmtId="0" fontId="0" fillId="0" borderId="10" xfId="0" applyBorder="1" applyAlignment="1" applyProtection="1">
      <alignment/>
      <protection locked="0"/>
    </xf>
    <xf numFmtId="0" fontId="3" fillId="33" borderId="10" xfId="0" applyFont="1" applyFill="1" applyBorder="1" applyAlignment="1" applyProtection="1">
      <alignment/>
      <protection locked="0"/>
    </xf>
    <xf numFmtId="0" fontId="3" fillId="33" borderId="11" xfId="0" applyFont="1" applyFill="1" applyBorder="1" applyAlignment="1" applyProtection="1">
      <alignment/>
      <protection locked="0"/>
    </xf>
    <xf numFmtId="0" fontId="0" fillId="0" borderId="11" xfId="0" applyBorder="1" applyAlignment="1" applyProtection="1">
      <alignment/>
      <protection locked="0"/>
    </xf>
    <xf numFmtId="14" fontId="0" fillId="0" borderId="10" xfId="0" applyNumberFormat="1" applyBorder="1" applyAlignment="1" applyProtection="1">
      <alignment horizontal="center"/>
      <protection hidden="1"/>
    </xf>
    <xf numFmtId="0" fontId="0" fillId="0" borderId="10" xfId="0" applyBorder="1" applyAlignment="1">
      <alignment/>
    </xf>
    <xf numFmtId="0" fontId="3" fillId="0" borderId="0" xfId="0" applyFont="1" applyAlignment="1" applyProtection="1">
      <alignment wrapText="1"/>
      <protection hidden="1"/>
    </xf>
    <xf numFmtId="0" fontId="0" fillId="0" borderId="0" xfId="0" applyAlignment="1">
      <alignment wrapText="1"/>
    </xf>
    <xf numFmtId="0" fontId="3" fillId="0" borderId="10" xfId="0" applyNumberFormat="1" applyFont="1" applyBorder="1" applyAlignment="1" applyProtection="1">
      <alignment horizontal="center"/>
      <protection hidden="1"/>
    </xf>
    <xf numFmtId="0" fontId="0" fillId="0" borderId="10" xfId="0" applyNumberFormat="1" applyBorder="1" applyAlignment="1" applyProtection="1">
      <alignment horizontal="center"/>
      <protection hidden="1"/>
    </xf>
    <xf numFmtId="0" fontId="20" fillId="34" borderId="26" xfId="0" applyFont="1" applyFill="1" applyBorder="1" applyAlignment="1" applyProtection="1">
      <alignment wrapText="1"/>
      <protection hidden="1"/>
    </xf>
    <xf numFmtId="0" fontId="0" fillId="0" borderId="21" xfId="0" applyBorder="1" applyAlignment="1">
      <alignment wrapText="1"/>
    </xf>
    <xf numFmtId="0" fontId="0" fillId="0" borderId="27" xfId="0" applyBorder="1" applyAlignment="1">
      <alignment wrapText="1"/>
    </xf>
    <xf numFmtId="0" fontId="20" fillId="34" borderId="22" xfId="0" applyFont="1" applyFill="1" applyBorder="1" applyAlignment="1" applyProtection="1">
      <alignment wrapText="1"/>
      <protection hidden="1"/>
    </xf>
    <xf numFmtId="0" fontId="0" fillId="0" borderId="0" xfId="0" applyBorder="1" applyAlignment="1">
      <alignment wrapText="1"/>
    </xf>
    <xf numFmtId="0" fontId="0" fillId="0" borderId="28" xfId="0" applyBorder="1" applyAlignment="1">
      <alignment wrapText="1"/>
    </xf>
    <xf numFmtId="0" fontId="0" fillId="0" borderId="24" xfId="0" applyBorder="1" applyAlignment="1">
      <alignment wrapText="1"/>
    </xf>
    <xf numFmtId="0" fontId="0" fillId="0" borderId="10" xfId="0" applyBorder="1" applyAlignment="1">
      <alignment wrapText="1"/>
    </xf>
    <xf numFmtId="0" fontId="0" fillId="0" borderId="25" xfId="0" applyBorder="1" applyAlignment="1">
      <alignment wrapText="1"/>
    </xf>
    <xf numFmtId="0" fontId="2" fillId="34" borderId="0" xfId="0" applyFont="1" applyFill="1" applyBorder="1" applyAlignment="1" applyProtection="1">
      <alignment horizontal="justify" vertical="center" wrapText="1"/>
      <protection hidden="1"/>
    </xf>
    <xf numFmtId="0" fontId="0" fillId="0" borderId="0" xfId="0" applyBorder="1" applyAlignment="1">
      <alignment horizontal="justify" vertical="center" wrapText="1"/>
    </xf>
    <xf numFmtId="0" fontId="0" fillId="0" borderId="0" xfId="0" applyAlignment="1">
      <alignment horizontal="justify" vertical="center" wrapText="1"/>
    </xf>
    <xf numFmtId="0" fontId="2" fillId="34" borderId="0" xfId="0" applyFont="1" applyFill="1" applyAlignment="1" applyProtection="1">
      <alignment horizontal="justify" wrapText="1"/>
      <protection/>
    </xf>
    <xf numFmtId="0" fontId="0" fillId="0" borderId="0" xfId="0" applyAlignment="1">
      <alignment horizontal="justify" wrapText="1"/>
    </xf>
    <xf numFmtId="0" fontId="5" fillId="0" borderId="0" xfId="0" applyFont="1" applyAlignment="1" applyProtection="1">
      <alignment wrapText="1"/>
      <protection hidden="1"/>
    </xf>
    <xf numFmtId="49" fontId="20" fillId="0" borderId="26" xfId="0" applyNumberFormat="1" applyFont="1" applyBorder="1" applyAlignment="1" applyProtection="1">
      <alignment wrapText="1"/>
      <protection hidden="1"/>
    </xf>
    <xf numFmtId="49" fontId="3" fillId="0" borderId="22" xfId="0" applyNumberFormat="1" applyFont="1" applyBorder="1" applyAlignment="1" applyProtection="1">
      <alignment wrapText="1"/>
      <protection hidden="1"/>
    </xf>
    <xf numFmtId="0" fontId="8" fillId="0" borderId="0" xfId="0" applyFont="1" applyAlignment="1" applyProtection="1">
      <alignment wrapText="1"/>
      <protection hidden="1"/>
    </xf>
    <xf numFmtId="0" fontId="6" fillId="0" borderId="0" xfId="0" applyFont="1" applyAlignment="1" applyProtection="1">
      <alignment wrapText="1"/>
      <protection hidden="1"/>
    </xf>
    <xf numFmtId="0" fontId="2" fillId="0" borderId="0" xfId="0" applyFont="1" applyAlignment="1" applyProtection="1">
      <alignment wrapText="1"/>
      <protection hidden="1"/>
    </xf>
    <xf numFmtId="0" fontId="5" fillId="0" borderId="0" xfId="0" applyFont="1" applyAlignment="1" applyProtection="1">
      <alignment wrapText="1"/>
      <protection hidden="1"/>
    </xf>
    <xf numFmtId="0" fontId="15" fillId="0" borderId="0" xfId="0" applyFont="1" applyAlignment="1" applyProtection="1">
      <alignment wrapText="1"/>
      <protection hidden="1"/>
    </xf>
    <xf numFmtId="0" fontId="15" fillId="0" borderId="0" xfId="0" applyFont="1" applyAlignment="1">
      <alignment wrapText="1"/>
    </xf>
    <xf numFmtId="0" fontId="20" fillId="0" borderId="26" xfId="0" applyFont="1" applyBorder="1" applyAlignment="1" applyProtection="1">
      <alignment wrapText="1"/>
      <protection/>
    </xf>
    <xf numFmtId="0" fontId="20" fillId="0" borderId="22" xfId="0" applyFont="1" applyBorder="1" applyAlignment="1" applyProtection="1">
      <alignment wrapText="1"/>
      <protection/>
    </xf>
    <xf numFmtId="0" fontId="0" fillId="0" borderId="22" xfId="0" applyBorder="1" applyAlignment="1">
      <alignment wrapText="1"/>
    </xf>
    <xf numFmtId="0" fontId="6" fillId="0" borderId="0" xfId="0" applyFont="1" applyAlignment="1" applyProtection="1">
      <alignment horizontal="justify" wrapText="1"/>
      <protection hidden="1"/>
    </xf>
    <xf numFmtId="0" fontId="2" fillId="0" borderId="0" xfId="0" applyFont="1" applyAlignment="1" applyProtection="1">
      <alignment horizontal="justify" vertical="top" wrapText="1"/>
      <protection hidden="1"/>
    </xf>
    <xf numFmtId="0" fontId="0" fillId="0" borderId="0" xfId="0" applyAlignment="1" applyProtection="1">
      <alignment wrapText="1"/>
      <protection hidden="1"/>
    </xf>
    <xf numFmtId="0" fontId="0" fillId="0" borderId="0" xfId="0" applyAlignment="1" applyProtection="1">
      <alignment horizontal="justify" vertical="top" wrapText="1"/>
      <protection hidden="1"/>
    </xf>
    <xf numFmtId="0" fontId="3" fillId="0" borderId="0" xfId="0" applyFont="1" applyAlignment="1" applyProtection="1">
      <alignment horizontal="justify" vertical="top" wrapText="1"/>
      <protection hidden="1"/>
    </xf>
    <xf numFmtId="0" fontId="3" fillId="0" borderId="0" xfId="0" applyNumberFormat="1" applyFont="1" applyAlignment="1" applyProtection="1">
      <alignment wrapText="1"/>
      <protection hidden="1"/>
    </xf>
    <xf numFmtId="0" fontId="3" fillId="0" borderId="0" xfId="0" applyFont="1" applyAlignment="1" applyProtection="1">
      <alignment wrapText="1"/>
      <protection hidden="1"/>
    </xf>
    <xf numFmtId="0" fontId="3" fillId="0" borderId="0" xfId="0" applyNumberFormat="1" applyFont="1" applyAlignment="1" applyProtection="1">
      <alignment wrapText="1"/>
      <protection hidden="1"/>
    </xf>
    <xf numFmtId="0" fontId="2" fillId="0" borderId="0" xfId="0" applyFont="1" applyAlignment="1" applyProtection="1">
      <alignment vertical="top" wrapText="1"/>
      <protection hidden="1"/>
    </xf>
    <xf numFmtId="0" fontId="0" fillId="0" borderId="0" xfId="0" applyAlignment="1" applyProtection="1">
      <alignment vertical="top" wrapText="1"/>
      <protection hidden="1"/>
    </xf>
    <xf numFmtId="0" fontId="5" fillId="35" borderId="0" xfId="0" applyFont="1" applyFill="1" applyBorder="1" applyAlignment="1">
      <alignment vertical="center" wrapText="1"/>
    </xf>
    <xf numFmtId="0" fontId="5" fillId="34" borderId="26" xfId="0" applyFont="1" applyFill="1" applyBorder="1" applyAlignment="1" applyProtection="1">
      <alignment wrapText="1"/>
      <protection hidden="1"/>
    </xf>
    <xf numFmtId="0" fontId="5" fillId="34" borderId="22" xfId="0" applyFont="1" applyFill="1" applyBorder="1" applyAlignment="1" applyProtection="1">
      <alignment wrapText="1"/>
      <protection hidden="1"/>
    </xf>
    <xf numFmtId="0" fontId="15" fillId="0" borderId="26" xfId="0" applyFont="1"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B85"/>
  <sheetViews>
    <sheetView showGridLines="0" tabSelected="1" zoomScalePageLayoutView="0" workbookViewId="0" topLeftCell="A1">
      <selection activeCell="A2" sqref="A2:E2"/>
    </sheetView>
  </sheetViews>
  <sheetFormatPr defaultColWidth="9.00390625" defaultRowHeight="15.75"/>
  <cols>
    <col min="1" max="1" width="2.375" style="4" customWidth="1"/>
    <col min="2" max="2" width="4.625" style="4" customWidth="1"/>
    <col min="3" max="3" width="11.625" style="4" customWidth="1"/>
    <col min="4" max="4" width="1.625" style="4" customWidth="1"/>
    <col min="5" max="5" width="13.625" style="4" customWidth="1"/>
    <col min="6" max="6" width="24.625" style="4" customWidth="1"/>
    <col min="7" max="7" width="1.12109375" style="4" customWidth="1"/>
    <col min="8" max="8" width="14.875" style="4" customWidth="1"/>
    <col min="9" max="9" width="0.875" style="4" customWidth="1"/>
    <col min="10" max="10" width="14.875" style="4" customWidth="1"/>
    <col min="11" max="11" width="0.875" style="4" customWidth="1"/>
    <col min="12" max="12" width="14.875" style="4" customWidth="1"/>
    <col min="13" max="13" width="0.875" style="4" customWidth="1"/>
    <col min="14" max="14" width="14.875" style="4" customWidth="1"/>
    <col min="15" max="15" width="0.875" style="4" customWidth="1"/>
    <col min="16" max="16" width="14.875" style="4" customWidth="1"/>
    <col min="17" max="17" width="0.875" style="4" customWidth="1"/>
    <col min="18" max="18" width="0.6171875" style="4" customWidth="1"/>
    <col min="19" max="19" width="4.625" style="4" customWidth="1"/>
    <col min="20" max="20" width="0.875" style="4" customWidth="1"/>
    <col min="21" max="16384" width="9.00390625" style="4" customWidth="1"/>
  </cols>
  <sheetData>
    <row r="1" spans="1:19" ht="6" customHeight="1">
      <c r="A1" s="160"/>
      <c r="B1" s="315"/>
      <c r="C1" s="6"/>
      <c r="D1" s="6"/>
      <c r="E1" s="6"/>
      <c r="F1" s="6"/>
      <c r="G1" s="6"/>
      <c r="H1" s="6"/>
      <c r="I1" s="6"/>
      <c r="J1" s="6"/>
      <c r="K1" s="6"/>
      <c r="L1" s="6"/>
      <c r="M1" s="6"/>
      <c r="N1" s="6"/>
      <c r="O1" s="6"/>
      <c r="P1" s="6"/>
      <c r="Q1" s="6"/>
      <c r="R1" s="6"/>
      <c r="S1" s="6"/>
    </row>
    <row r="2" spans="1:17" ht="15" customHeight="1">
      <c r="A2" s="352"/>
      <c r="B2" s="352"/>
      <c r="C2" s="353"/>
      <c r="D2" s="353"/>
      <c r="E2" s="353"/>
      <c r="H2" s="44" t="s">
        <v>183</v>
      </c>
      <c r="I2" s="45" t="s">
        <v>98</v>
      </c>
      <c r="J2" s="45" t="s">
        <v>225</v>
      </c>
      <c r="K2" s="45" t="s">
        <v>98</v>
      </c>
      <c r="L2" s="22"/>
      <c r="N2" s="23"/>
      <c r="P2" s="226"/>
      <c r="Q2" s="226"/>
    </row>
    <row r="3" spans="1:14" ht="12.75">
      <c r="A3" s="7" t="s">
        <v>137</v>
      </c>
      <c r="B3" s="7"/>
      <c r="C3" s="7"/>
      <c r="D3" s="7"/>
      <c r="E3" s="7"/>
      <c r="H3" s="7" t="s">
        <v>200</v>
      </c>
      <c r="I3" s="6"/>
      <c r="J3" s="7"/>
      <c r="K3" s="6"/>
      <c r="L3" s="6"/>
      <c r="N3" s="14" t="s">
        <v>79</v>
      </c>
    </row>
    <row r="4" spans="1:19" ht="14.25" customHeight="1">
      <c r="A4" s="35" t="s">
        <v>89</v>
      </c>
      <c r="B4" s="35"/>
      <c r="C4" s="29"/>
      <c r="D4" s="29"/>
      <c r="E4" s="29"/>
      <c r="F4" s="1"/>
      <c r="G4" s="1"/>
      <c r="H4" s="1"/>
      <c r="I4" s="1"/>
      <c r="J4" s="1"/>
      <c r="K4" s="1"/>
      <c r="L4" s="1"/>
      <c r="M4" s="1"/>
      <c r="N4" s="1"/>
      <c r="S4" s="38" t="s">
        <v>402</v>
      </c>
    </row>
    <row r="5" spans="1:19" ht="14.25" customHeight="1">
      <c r="A5" s="35" t="s">
        <v>403</v>
      </c>
      <c r="B5" s="35"/>
      <c r="C5" s="29"/>
      <c r="D5" s="29"/>
      <c r="E5" s="29"/>
      <c r="F5" s="1"/>
      <c r="G5" s="1"/>
      <c r="H5" s="1"/>
      <c r="I5" s="1"/>
      <c r="J5" s="1"/>
      <c r="K5" s="1"/>
      <c r="L5" s="1"/>
      <c r="M5" s="1"/>
      <c r="N5" s="1"/>
      <c r="R5" s="38" t="s">
        <v>265</v>
      </c>
      <c r="S5" s="251">
        <v>2015</v>
      </c>
    </row>
    <row r="6" spans="1:18" ht="14.25" customHeight="1" thickBot="1">
      <c r="A6" s="36" t="s">
        <v>404</v>
      </c>
      <c r="B6" s="36"/>
      <c r="C6" s="28"/>
      <c r="D6" s="28"/>
      <c r="E6" s="28"/>
      <c r="F6" s="30"/>
      <c r="G6" s="30"/>
      <c r="H6" s="30"/>
      <c r="I6" s="30"/>
      <c r="J6" s="30"/>
      <c r="K6" s="30"/>
      <c r="L6" s="30"/>
      <c r="M6" s="30"/>
      <c r="N6" s="30"/>
      <c r="O6" s="30"/>
      <c r="P6" s="30"/>
      <c r="R6" s="38"/>
    </row>
    <row r="7" spans="1:18" ht="3" customHeight="1">
      <c r="A7" s="292"/>
      <c r="B7" s="292"/>
      <c r="C7" s="31"/>
      <c r="D7" s="31"/>
      <c r="E7" s="31"/>
      <c r="F7" s="2"/>
      <c r="G7" s="2"/>
      <c r="H7" s="2"/>
      <c r="I7" s="2"/>
      <c r="J7" s="2"/>
      <c r="K7" s="2"/>
      <c r="L7" s="2"/>
      <c r="M7" s="2"/>
      <c r="N7" s="2"/>
      <c r="O7" s="2"/>
      <c r="P7" s="2"/>
      <c r="R7" s="38"/>
    </row>
    <row r="8" spans="1:19" ht="6" customHeight="1">
      <c r="A8" s="292"/>
      <c r="B8" s="368" t="s">
        <v>405</v>
      </c>
      <c r="C8" s="369"/>
      <c r="D8" s="369"/>
      <c r="E8" s="369"/>
      <c r="F8" s="369"/>
      <c r="G8" s="369"/>
      <c r="H8" s="369"/>
      <c r="I8" s="369"/>
      <c r="J8" s="369"/>
      <c r="K8" s="369"/>
      <c r="L8" s="369"/>
      <c r="M8" s="369"/>
      <c r="N8" s="369"/>
      <c r="O8" s="369"/>
      <c r="P8" s="369"/>
      <c r="Q8" s="369"/>
      <c r="R8" s="369"/>
      <c r="S8" s="370"/>
    </row>
    <row r="9" spans="1:19" ht="14.25" customHeight="1">
      <c r="A9" s="292"/>
      <c r="B9" s="371"/>
      <c r="C9" s="372"/>
      <c r="D9" s="372"/>
      <c r="E9" s="372"/>
      <c r="F9" s="372"/>
      <c r="G9" s="372"/>
      <c r="H9" s="372"/>
      <c r="I9" s="372"/>
      <c r="J9" s="372"/>
      <c r="K9" s="372"/>
      <c r="L9" s="372"/>
      <c r="M9" s="372"/>
      <c r="N9" s="372"/>
      <c r="O9" s="372"/>
      <c r="P9" s="372"/>
      <c r="Q9" s="372"/>
      <c r="R9" s="372"/>
      <c r="S9" s="373"/>
    </row>
    <row r="10" spans="1:19" ht="14.25" customHeight="1">
      <c r="A10" s="292"/>
      <c r="B10" s="371"/>
      <c r="C10" s="372"/>
      <c r="D10" s="372"/>
      <c r="E10" s="372"/>
      <c r="F10" s="372"/>
      <c r="G10" s="372"/>
      <c r="H10" s="372"/>
      <c r="I10" s="372"/>
      <c r="J10" s="372"/>
      <c r="K10" s="372"/>
      <c r="L10" s="372"/>
      <c r="M10" s="372"/>
      <c r="N10" s="372"/>
      <c r="O10" s="372"/>
      <c r="P10" s="372"/>
      <c r="Q10" s="372"/>
      <c r="R10" s="372"/>
      <c r="S10" s="373"/>
    </row>
    <row r="11" spans="1:19" ht="6" customHeight="1">
      <c r="A11" s="292"/>
      <c r="B11" s="374"/>
      <c r="C11" s="375"/>
      <c r="D11" s="375"/>
      <c r="E11" s="375"/>
      <c r="F11" s="375"/>
      <c r="G11" s="375"/>
      <c r="H11" s="375"/>
      <c r="I11" s="375"/>
      <c r="J11" s="375"/>
      <c r="K11" s="375"/>
      <c r="L11" s="375"/>
      <c r="M11" s="375"/>
      <c r="N11" s="375"/>
      <c r="O11" s="375"/>
      <c r="P11" s="375"/>
      <c r="Q11" s="375"/>
      <c r="R11" s="375"/>
      <c r="S11" s="376"/>
    </row>
    <row r="12" spans="1:19" ht="3" customHeight="1">
      <c r="A12" s="292"/>
      <c r="B12" s="310"/>
      <c r="C12" s="310"/>
      <c r="D12" s="310"/>
      <c r="E12" s="310"/>
      <c r="F12" s="310"/>
      <c r="G12" s="310"/>
      <c r="H12" s="311"/>
      <c r="I12" s="311"/>
      <c r="J12" s="311"/>
      <c r="K12" s="311"/>
      <c r="L12" s="311"/>
      <c r="M12" s="310"/>
      <c r="N12" s="310"/>
      <c r="O12" s="310"/>
      <c r="P12" s="310"/>
      <c r="Q12" s="310"/>
      <c r="R12" s="310"/>
      <c r="S12" s="310"/>
    </row>
    <row r="13" spans="1:16" ht="13.5" customHeight="1">
      <c r="A13" s="31"/>
      <c r="B13" s="31"/>
      <c r="C13" s="31"/>
      <c r="D13" s="31"/>
      <c r="E13" s="31"/>
      <c r="F13" s="2"/>
      <c r="G13" s="2"/>
      <c r="H13" s="8" t="s">
        <v>4</v>
      </c>
      <c r="I13" s="8"/>
      <c r="J13" s="8"/>
      <c r="K13" s="8"/>
      <c r="L13" s="8"/>
      <c r="P13" s="9" t="s">
        <v>50</v>
      </c>
    </row>
    <row r="14" spans="1:16" ht="13.5" customHeight="1">
      <c r="A14" s="26" t="s">
        <v>87</v>
      </c>
      <c r="B14" s="26"/>
      <c r="C14" s="26"/>
      <c r="D14" s="26"/>
      <c r="E14" s="26"/>
      <c r="F14" s="2"/>
      <c r="G14" s="2"/>
      <c r="H14" s="10" t="s">
        <v>3</v>
      </c>
      <c r="I14" s="9"/>
      <c r="J14" s="10" t="s">
        <v>5</v>
      </c>
      <c r="K14" s="9"/>
      <c r="L14" s="10" t="s">
        <v>6</v>
      </c>
      <c r="N14" s="11" t="s">
        <v>75</v>
      </c>
      <c r="P14" s="11" t="s">
        <v>197</v>
      </c>
    </row>
    <row r="15" spans="1:7" ht="12.75" customHeight="1">
      <c r="A15" s="231" t="s">
        <v>345</v>
      </c>
      <c r="B15" s="227">
        <f>-S5+1</f>
        <v>-2014</v>
      </c>
      <c r="C15" s="228" t="s">
        <v>347</v>
      </c>
      <c r="D15" s="13"/>
      <c r="E15" s="13"/>
      <c r="F15" s="25"/>
      <c r="G15" s="25"/>
    </row>
    <row r="16" spans="1:16" ht="12.75" customHeight="1">
      <c r="A16" s="231"/>
      <c r="B16" s="285" t="s">
        <v>406</v>
      </c>
      <c r="C16" s="228"/>
      <c r="D16" s="13"/>
      <c r="E16" s="13"/>
      <c r="F16" s="25"/>
      <c r="G16" s="25"/>
      <c r="H16" s="21"/>
      <c r="I16" s="25"/>
      <c r="J16" s="21"/>
      <c r="L16" s="21"/>
      <c r="M16" s="25"/>
      <c r="N16" s="21"/>
      <c r="P16" s="21"/>
    </row>
    <row r="17" spans="1:14" s="39" customFormat="1" ht="1.5" customHeight="1">
      <c r="A17" s="234"/>
      <c r="B17" s="229"/>
      <c r="C17" s="229"/>
      <c r="H17" s="40"/>
      <c r="I17" s="41"/>
      <c r="J17" s="40"/>
      <c r="K17" s="41"/>
      <c r="L17" s="40"/>
      <c r="M17" s="41"/>
      <c r="N17" s="40"/>
    </row>
    <row r="18" spans="1:16" ht="12.75" customHeight="1">
      <c r="A18" s="233" t="s">
        <v>346</v>
      </c>
      <c r="B18" s="230">
        <f>-S5+1</f>
        <v>-2014</v>
      </c>
      <c r="C18" s="228" t="s">
        <v>348</v>
      </c>
      <c r="P18" s="243"/>
    </row>
    <row r="19" spans="1:16" ht="12.75" customHeight="1">
      <c r="A19" s="233"/>
      <c r="B19" s="285" t="s">
        <v>407</v>
      </c>
      <c r="C19" s="161"/>
      <c r="H19" s="21"/>
      <c r="I19" s="25"/>
      <c r="J19" s="21"/>
      <c r="L19" s="21"/>
      <c r="M19" s="25"/>
      <c r="N19" s="21"/>
      <c r="P19" s="21"/>
    </row>
    <row r="20" spans="1:14" s="39" customFormat="1" ht="1.5" customHeight="1">
      <c r="A20" s="232"/>
      <c r="B20" s="229"/>
      <c r="C20" s="229"/>
      <c r="H20" s="40"/>
      <c r="I20" s="41"/>
      <c r="J20" s="40"/>
      <c r="K20" s="41"/>
      <c r="L20" s="40"/>
      <c r="M20" s="41"/>
      <c r="N20" s="40"/>
    </row>
    <row r="21" spans="1:2" ht="12.75" customHeight="1">
      <c r="A21" s="233" t="s">
        <v>350</v>
      </c>
      <c r="B21" s="161" t="s">
        <v>349</v>
      </c>
    </row>
    <row r="22" spans="1:16" ht="12.75" customHeight="1">
      <c r="A22" s="233"/>
      <c r="B22" s="43" t="s">
        <v>422</v>
      </c>
      <c r="H22" s="21"/>
      <c r="I22" s="25"/>
      <c r="J22" s="21"/>
      <c r="K22" s="25"/>
      <c r="L22" s="21"/>
      <c r="M22" s="25"/>
      <c r="N22" s="21"/>
      <c r="P22" s="21"/>
    </row>
    <row r="23" spans="1:14" s="39" customFormat="1" ht="1.5" customHeight="1">
      <c r="A23" s="234"/>
      <c r="B23" s="229"/>
      <c r="C23" s="229"/>
      <c r="H23" s="40"/>
      <c r="I23" s="41"/>
      <c r="J23" s="40"/>
      <c r="K23" s="41"/>
      <c r="L23" s="40"/>
      <c r="M23" s="41"/>
      <c r="N23" s="40"/>
    </row>
    <row r="24" spans="1:2" ht="12.75" customHeight="1">
      <c r="A24" s="233" t="s">
        <v>351</v>
      </c>
      <c r="B24" s="161" t="s">
        <v>352</v>
      </c>
    </row>
    <row r="25" spans="1:16" ht="12.75" customHeight="1">
      <c r="A25" s="233"/>
      <c r="B25" s="161" t="s">
        <v>408</v>
      </c>
      <c r="H25" s="21"/>
      <c r="I25" s="25"/>
      <c r="J25" s="21"/>
      <c r="K25" s="25"/>
      <c r="L25" s="21"/>
      <c r="M25" s="25"/>
      <c r="N25" s="21"/>
      <c r="P25" s="21"/>
    </row>
    <row r="26" spans="1:14" s="39" customFormat="1" ht="1.5" customHeight="1">
      <c r="A26" s="234"/>
      <c r="B26" s="229"/>
      <c r="C26" s="229"/>
      <c r="H26" s="40"/>
      <c r="I26" s="41"/>
      <c r="J26" s="40"/>
      <c r="K26" s="41"/>
      <c r="L26" s="40"/>
      <c r="M26" s="41"/>
      <c r="N26" s="40"/>
    </row>
    <row r="27" spans="1:14" ht="12.75" customHeight="1">
      <c r="A27" s="233" t="s">
        <v>269</v>
      </c>
      <c r="B27" s="43" t="s">
        <v>271</v>
      </c>
      <c r="C27" s="161"/>
      <c r="I27" s="25"/>
      <c r="K27" s="25"/>
      <c r="L27" s="20"/>
      <c r="M27" s="25"/>
      <c r="N27" s="21"/>
    </row>
    <row r="28" spans="9:14" ht="12.75" customHeight="1">
      <c r="I28" s="25"/>
      <c r="K28" s="3"/>
      <c r="L28" s="9" t="s">
        <v>65</v>
      </c>
      <c r="M28" s="3"/>
      <c r="N28" s="9" t="s">
        <v>135</v>
      </c>
    </row>
    <row r="29" spans="1:16" ht="1.5" customHeight="1" thickBot="1">
      <c r="A29" s="24"/>
      <c r="B29" s="24"/>
      <c r="C29" s="24"/>
      <c r="D29" s="24"/>
      <c r="E29" s="24"/>
      <c r="F29" s="24"/>
      <c r="G29" s="24"/>
      <c r="H29" s="24"/>
      <c r="I29" s="24"/>
      <c r="J29" s="24"/>
      <c r="K29" s="24"/>
      <c r="L29" s="24"/>
      <c r="M29" s="24"/>
      <c r="N29" s="24"/>
      <c r="O29" s="24"/>
      <c r="P29" s="24"/>
    </row>
    <row r="30" spans="1:14" ht="12.75">
      <c r="A30" s="5" t="s">
        <v>78</v>
      </c>
      <c r="B30" s="5"/>
      <c r="C30" s="5"/>
      <c r="D30" s="5"/>
      <c r="E30" s="5"/>
      <c r="H30" s="32"/>
      <c r="I30" s="32"/>
      <c r="J30" s="32"/>
      <c r="K30" s="32"/>
      <c r="L30" s="32"/>
      <c r="M30" s="33"/>
      <c r="N30" s="33"/>
    </row>
    <row r="31" spans="1:14" ht="12.75">
      <c r="A31" s="233" t="s">
        <v>272</v>
      </c>
      <c r="B31" s="230">
        <f>-S5</f>
        <v>-2015</v>
      </c>
      <c r="C31" s="4" t="s">
        <v>273</v>
      </c>
      <c r="H31" s="19"/>
      <c r="J31" s="19"/>
      <c r="K31" s="16"/>
      <c r="L31" s="19"/>
      <c r="M31" s="16"/>
      <c r="N31" s="19"/>
    </row>
    <row r="32" spans="1:14" s="39" customFormat="1" ht="1.5" customHeight="1">
      <c r="A32" s="235"/>
      <c r="H32" s="40"/>
      <c r="I32" s="41"/>
      <c r="J32" s="40"/>
      <c r="K32" s="41"/>
      <c r="L32" s="40"/>
      <c r="M32" s="41"/>
      <c r="N32" s="40"/>
    </row>
    <row r="33" spans="1:14" ht="12.75">
      <c r="A33" s="233" t="s">
        <v>274</v>
      </c>
      <c r="B33" s="4" t="s">
        <v>275</v>
      </c>
      <c r="H33" s="19"/>
      <c r="I33" s="16"/>
      <c r="J33" s="19"/>
      <c r="K33" s="16"/>
      <c r="L33" s="19"/>
      <c r="M33" s="16"/>
      <c r="N33" s="27" t="s">
        <v>88</v>
      </c>
    </row>
    <row r="34" spans="1:14" s="39" customFormat="1" ht="1.5" customHeight="1">
      <c r="A34" s="235"/>
      <c r="H34" s="40"/>
      <c r="I34" s="41"/>
      <c r="J34" s="40"/>
      <c r="K34" s="41"/>
      <c r="L34" s="40"/>
      <c r="M34" s="41"/>
      <c r="N34" s="40"/>
    </row>
    <row r="35" spans="1:14" ht="12.75">
      <c r="A35" s="233" t="s">
        <v>269</v>
      </c>
      <c r="B35" s="4" t="s">
        <v>276</v>
      </c>
      <c r="H35" s="19"/>
      <c r="I35" s="16"/>
      <c r="J35" s="19"/>
      <c r="K35" s="16"/>
      <c r="L35" s="19"/>
      <c r="M35" s="16"/>
      <c r="N35" s="19"/>
    </row>
    <row r="36" spans="1:14" ht="1.5" customHeight="1">
      <c r="A36" s="233"/>
      <c r="H36" s="16"/>
      <c r="I36" s="16"/>
      <c r="J36" s="16"/>
      <c r="K36" s="16"/>
      <c r="L36" s="16"/>
      <c r="M36" s="16"/>
      <c r="N36" s="16"/>
    </row>
    <row r="37" spans="1:14" ht="12.75" customHeight="1">
      <c r="A37" s="233" t="s">
        <v>270</v>
      </c>
      <c r="B37" s="4" t="s">
        <v>277</v>
      </c>
      <c r="H37" s="19"/>
      <c r="I37" s="16"/>
      <c r="J37" s="19"/>
      <c r="K37" s="16"/>
      <c r="L37" s="19"/>
      <c r="M37" s="16"/>
      <c r="N37" s="16"/>
    </row>
    <row r="38" spans="1:14" s="39" customFormat="1" ht="1.5" customHeight="1">
      <c r="A38" s="235"/>
      <c r="H38" s="40"/>
      <c r="I38" s="41"/>
      <c r="J38" s="40"/>
      <c r="K38" s="41"/>
      <c r="L38" s="40"/>
      <c r="M38" s="41"/>
      <c r="N38" s="40"/>
    </row>
    <row r="39" spans="1:14" ht="12.75">
      <c r="A39" s="233" t="s">
        <v>278</v>
      </c>
      <c r="B39" s="230">
        <f>-S5+1</f>
        <v>-2014</v>
      </c>
      <c r="C39" s="4" t="s">
        <v>279</v>
      </c>
      <c r="H39" s="19"/>
      <c r="I39" s="16"/>
      <c r="J39" s="19"/>
      <c r="K39" s="16"/>
      <c r="L39" s="19"/>
      <c r="M39" s="16"/>
      <c r="N39" s="19"/>
    </row>
    <row r="40" spans="1:14" s="39" customFormat="1" ht="1.5" customHeight="1">
      <c r="A40" s="235"/>
      <c r="H40" s="40"/>
      <c r="I40" s="41"/>
      <c r="J40" s="40"/>
      <c r="K40" s="41"/>
      <c r="L40" s="40"/>
      <c r="M40" s="41"/>
      <c r="N40" s="40"/>
    </row>
    <row r="41" spans="1:14" ht="12.75">
      <c r="A41" s="233" t="s">
        <v>281</v>
      </c>
      <c r="B41" s="4" t="s">
        <v>280</v>
      </c>
      <c r="H41" s="19"/>
      <c r="I41" s="16"/>
      <c r="J41" s="19"/>
      <c r="K41" s="16"/>
      <c r="L41" s="19"/>
      <c r="M41" s="16"/>
      <c r="N41" s="19"/>
    </row>
    <row r="42" spans="1:14" s="39" customFormat="1" ht="1.5" customHeight="1">
      <c r="A42" s="235"/>
      <c r="H42" s="40"/>
      <c r="I42" s="41"/>
      <c r="J42" s="40"/>
      <c r="K42" s="41"/>
      <c r="L42" s="40"/>
      <c r="M42" s="41"/>
      <c r="N42" s="40"/>
    </row>
    <row r="43" spans="1:14" ht="12.75" customHeight="1">
      <c r="A43" s="233" t="s">
        <v>282</v>
      </c>
      <c r="B43" s="161" t="s">
        <v>283</v>
      </c>
      <c r="H43" s="19"/>
      <c r="I43" s="16"/>
      <c r="J43" s="19"/>
      <c r="K43" s="16"/>
      <c r="L43" s="19"/>
      <c r="M43" s="16"/>
      <c r="N43" s="19"/>
    </row>
    <row r="44" spans="1:14" s="39" customFormat="1" ht="1.5" customHeight="1">
      <c r="A44" s="235"/>
      <c r="H44" s="40"/>
      <c r="I44" s="41"/>
      <c r="J44" s="40"/>
      <c r="K44" s="41"/>
      <c r="L44" s="40"/>
      <c r="M44" s="41"/>
      <c r="N44" s="40"/>
    </row>
    <row r="45" spans="1:13" ht="12.75">
      <c r="A45" s="233" t="s">
        <v>284</v>
      </c>
      <c r="B45" s="4" t="s">
        <v>285</v>
      </c>
      <c r="H45" s="19"/>
      <c r="I45" s="16"/>
      <c r="J45" s="19"/>
      <c r="K45" s="16"/>
      <c r="L45" s="19"/>
      <c r="M45" s="16"/>
    </row>
    <row r="46" spans="1:14" s="39" customFormat="1" ht="1.5" customHeight="1">
      <c r="A46" s="235"/>
      <c r="H46" s="40"/>
      <c r="I46" s="41"/>
      <c r="J46" s="40"/>
      <c r="K46" s="41"/>
      <c r="L46" s="40"/>
      <c r="M46" s="41"/>
      <c r="N46" s="40"/>
    </row>
    <row r="47" spans="1:28" ht="12.75">
      <c r="A47" s="233" t="s">
        <v>286</v>
      </c>
      <c r="B47" s="230">
        <f>-S5+1</f>
        <v>-2014</v>
      </c>
      <c r="C47" s="4" t="s">
        <v>309</v>
      </c>
      <c r="H47" s="19"/>
      <c r="J47" s="233" t="s">
        <v>287</v>
      </c>
      <c r="K47" s="161" t="s">
        <v>288</v>
      </c>
      <c r="M47" s="16"/>
      <c r="P47" s="266"/>
      <c r="AB47" s="16"/>
    </row>
    <row r="48" spans="1:16" ht="2.25" customHeight="1" thickBot="1">
      <c r="A48" s="12"/>
      <c r="B48" s="12"/>
      <c r="C48" s="12"/>
      <c r="D48" s="12"/>
      <c r="E48" s="12"/>
      <c r="F48" s="12"/>
      <c r="G48" s="12"/>
      <c r="H48" s="12"/>
      <c r="I48" s="12"/>
      <c r="J48" s="12"/>
      <c r="K48" s="12"/>
      <c r="L48" s="12"/>
      <c r="M48" s="12"/>
      <c r="N48" s="12"/>
      <c r="O48" s="24"/>
      <c r="P48" s="24"/>
    </row>
    <row r="49" spans="1:5" ht="12.75">
      <c r="A49" s="5" t="s">
        <v>76</v>
      </c>
      <c r="B49" s="5"/>
      <c r="C49" s="5"/>
      <c r="D49" s="5"/>
      <c r="E49" s="5"/>
    </row>
    <row r="50" spans="1:14" ht="12.75">
      <c r="A50" s="233" t="s">
        <v>267</v>
      </c>
      <c r="B50" s="161" t="s">
        <v>289</v>
      </c>
      <c r="H50" s="20"/>
      <c r="J50" s="4" t="s">
        <v>299</v>
      </c>
      <c r="N50" s="42"/>
    </row>
    <row r="51" ht="1.5" customHeight="1">
      <c r="A51" s="233"/>
    </row>
    <row r="52" spans="1:8" ht="12.75" customHeight="1">
      <c r="A52" s="233" t="s">
        <v>268</v>
      </c>
      <c r="B52" s="161" t="s">
        <v>290</v>
      </c>
      <c r="H52" s="17"/>
    </row>
    <row r="53" spans="1:8" ht="1.5" customHeight="1">
      <c r="A53" s="233"/>
      <c r="H53" s="9"/>
    </row>
    <row r="54" spans="1:14" ht="12.75" customHeight="1">
      <c r="A54" s="233" t="s">
        <v>292</v>
      </c>
      <c r="B54" s="161" t="s">
        <v>293</v>
      </c>
      <c r="H54" s="267"/>
      <c r="J54" s="4" t="s">
        <v>300</v>
      </c>
      <c r="N54" s="268"/>
    </row>
    <row r="55" spans="1:8" ht="1.5" customHeight="1">
      <c r="A55" s="233"/>
      <c r="H55" s="9"/>
    </row>
    <row r="56" spans="1:14" ht="12.75">
      <c r="A56" s="233" t="s">
        <v>294</v>
      </c>
      <c r="B56" s="4" t="s">
        <v>295</v>
      </c>
      <c r="F56" s="9"/>
      <c r="H56" s="267"/>
      <c r="J56" s="4" t="s">
        <v>301</v>
      </c>
      <c r="L56" s="4" t="s">
        <v>296</v>
      </c>
      <c r="N56" s="266"/>
    </row>
    <row r="57" spans="1:8" ht="1.5" customHeight="1">
      <c r="A57" s="233"/>
      <c r="H57" s="9"/>
    </row>
    <row r="58" spans="1:14" ht="12.75" customHeight="1">
      <c r="A58" s="233" t="s">
        <v>270</v>
      </c>
      <c r="B58" s="161" t="s">
        <v>291</v>
      </c>
      <c r="F58" s="236" t="s">
        <v>296</v>
      </c>
      <c r="H58" s="266"/>
      <c r="L58" s="4" t="s">
        <v>297</v>
      </c>
      <c r="N58" s="266"/>
    </row>
    <row r="59" spans="1:8" ht="1.5" customHeight="1">
      <c r="A59" s="233"/>
      <c r="H59" s="9"/>
    </row>
    <row r="60" spans="6:14" ht="12.75">
      <c r="F60" s="236" t="s">
        <v>297</v>
      </c>
      <c r="H60" s="266"/>
      <c r="L60" s="9"/>
      <c r="N60" s="9"/>
    </row>
    <row r="61" spans="1:14" ht="12.75" customHeight="1">
      <c r="A61" s="4" t="s">
        <v>298</v>
      </c>
      <c r="F61" s="9"/>
      <c r="H61" s="9"/>
      <c r="L61" s="9"/>
      <c r="N61" s="9"/>
    </row>
    <row r="62" spans="1:19" ht="12.75" customHeight="1">
      <c r="A62" s="359"/>
      <c r="B62" s="360"/>
      <c r="C62" s="360"/>
      <c r="D62" s="360"/>
      <c r="E62" s="360"/>
      <c r="F62" s="360"/>
      <c r="G62" s="360"/>
      <c r="H62" s="360"/>
      <c r="I62" s="360"/>
      <c r="J62" s="360"/>
      <c r="K62" s="360"/>
      <c r="L62" s="360"/>
      <c r="M62" s="360"/>
      <c r="N62" s="360"/>
      <c r="O62" s="360"/>
      <c r="P62" s="360"/>
      <c r="Q62" s="360"/>
      <c r="R62" s="361"/>
      <c r="S62" s="245"/>
    </row>
    <row r="63" spans="1:19" ht="12.75" customHeight="1">
      <c r="A63" s="362"/>
      <c r="B63" s="363"/>
      <c r="C63" s="363"/>
      <c r="D63" s="363"/>
      <c r="E63" s="363"/>
      <c r="F63" s="363"/>
      <c r="G63" s="363"/>
      <c r="H63" s="363"/>
      <c r="I63" s="363"/>
      <c r="J63" s="363"/>
      <c r="K63" s="363"/>
      <c r="L63" s="363"/>
      <c r="M63" s="363"/>
      <c r="N63" s="363"/>
      <c r="O63" s="363"/>
      <c r="P63" s="363"/>
      <c r="Q63" s="363"/>
      <c r="R63" s="364"/>
      <c r="S63" s="245"/>
    </row>
    <row r="64" spans="1:19" ht="12.75" customHeight="1">
      <c r="A64" s="365"/>
      <c r="B64" s="366"/>
      <c r="C64" s="366"/>
      <c r="D64" s="366"/>
      <c r="E64" s="366"/>
      <c r="F64" s="366"/>
      <c r="G64" s="366"/>
      <c r="H64" s="366"/>
      <c r="I64" s="366"/>
      <c r="J64" s="366"/>
      <c r="K64" s="366"/>
      <c r="L64" s="366"/>
      <c r="M64" s="366"/>
      <c r="N64" s="366"/>
      <c r="O64" s="366"/>
      <c r="P64" s="366"/>
      <c r="Q64" s="366"/>
      <c r="R64" s="367"/>
      <c r="S64" s="245"/>
    </row>
    <row r="65" spans="1:19" ht="1.5" customHeight="1">
      <c r="A65" s="244"/>
      <c r="B65" s="244"/>
      <c r="C65" s="244"/>
      <c r="D65" s="244"/>
      <c r="E65" s="244"/>
      <c r="F65" s="244"/>
      <c r="G65" s="244"/>
      <c r="H65" s="244"/>
      <c r="I65" s="244"/>
      <c r="J65" s="244"/>
      <c r="K65" s="244"/>
      <c r="L65" s="244"/>
      <c r="M65" s="244"/>
      <c r="N65" s="244"/>
      <c r="O65" s="244"/>
      <c r="P65" s="244"/>
      <c r="Q65" s="244"/>
      <c r="R65" s="244"/>
      <c r="S65" s="237"/>
    </row>
    <row r="66" spans="1:5" ht="12.75">
      <c r="A66" s="5" t="s">
        <v>77</v>
      </c>
      <c r="B66" s="5"/>
      <c r="C66" s="5"/>
      <c r="D66" s="5"/>
      <c r="E66" s="5"/>
    </row>
    <row r="67" spans="1:14" ht="12.75">
      <c r="A67" s="4" t="s">
        <v>272</v>
      </c>
      <c r="B67" s="230">
        <f>-S5-1</f>
        <v>-2016</v>
      </c>
      <c r="C67" s="4" t="s">
        <v>302</v>
      </c>
      <c r="N67" s="266"/>
    </row>
    <row r="68" spans="9:14" ht="1.5" customHeight="1">
      <c r="I68" s="16"/>
      <c r="J68" s="16"/>
      <c r="K68" s="16"/>
      <c r="L68" s="16"/>
      <c r="M68" s="16"/>
      <c r="N68" s="16"/>
    </row>
    <row r="69" spans="1:14" ht="12.75">
      <c r="A69" s="4" t="s">
        <v>274</v>
      </c>
      <c r="B69" s="4" t="s">
        <v>303</v>
      </c>
      <c r="N69" s="266"/>
    </row>
    <row r="70" ht="1.5" customHeight="1"/>
    <row r="71" spans="1:14" ht="12.75">
      <c r="A71" s="4" t="s">
        <v>269</v>
      </c>
      <c r="B71" s="230">
        <f>-S5-2</f>
        <v>-2017</v>
      </c>
      <c r="C71" s="4" t="s">
        <v>304</v>
      </c>
      <c r="N71" s="266"/>
    </row>
    <row r="72" ht="1.5" customHeight="1"/>
    <row r="73" spans="1:14" ht="12.75">
      <c r="A73" s="4" t="s">
        <v>270</v>
      </c>
      <c r="B73" s="230">
        <f>-S5</f>
        <v>-2015</v>
      </c>
      <c r="C73" s="4" t="s">
        <v>305</v>
      </c>
      <c r="N73" s="266"/>
    </row>
    <row r="74" ht="1.5" customHeight="1"/>
    <row r="75" spans="1:14" ht="12.75">
      <c r="A75" s="4" t="s">
        <v>278</v>
      </c>
      <c r="B75" s="4" t="s">
        <v>288</v>
      </c>
      <c r="N75" s="266"/>
    </row>
    <row r="76" spans="8:14" ht="4.5" customHeight="1">
      <c r="H76" s="16"/>
      <c r="I76" s="16"/>
      <c r="J76" s="16"/>
      <c r="K76" s="16"/>
      <c r="L76" s="16"/>
      <c r="M76" s="16"/>
      <c r="N76" s="16"/>
    </row>
    <row r="77" spans="1:12" ht="12.75" hidden="1">
      <c r="A77" s="4" t="s">
        <v>201</v>
      </c>
      <c r="G77" s="233" t="s">
        <v>91</v>
      </c>
      <c r="H77" s="46">
        <f>+'Informational Form A'!Q63</f>
      </c>
      <c r="I77" s="286" t="s">
        <v>92</v>
      </c>
      <c r="J77" s="47">
        <f>+'Form B'!O115</f>
      </c>
      <c r="K77" s="286" t="s">
        <v>93</v>
      </c>
      <c r="L77" s="46">
        <f>+'Form C'!N66</f>
      </c>
    </row>
    <row r="78" spans="1:16" ht="14.25" customHeight="1">
      <c r="A78" s="13"/>
      <c r="B78" s="13"/>
      <c r="C78" s="13"/>
      <c r="D78" s="13"/>
      <c r="E78" s="13"/>
      <c r="F78" s="13"/>
      <c r="G78" s="13"/>
      <c r="H78" s="13"/>
      <c r="I78" s="13"/>
      <c r="J78" s="13"/>
      <c r="K78" s="13"/>
      <c r="L78" s="13"/>
      <c r="M78" s="13"/>
      <c r="N78" s="13"/>
      <c r="O78" s="25"/>
      <c r="P78" s="25"/>
    </row>
    <row r="79" spans="1:20" ht="12.75" customHeight="1" hidden="1">
      <c r="A79" s="34" t="s">
        <v>354</v>
      </c>
      <c r="B79" s="34"/>
      <c r="C79" s="34"/>
      <c r="D79" s="34"/>
      <c r="E79" s="34"/>
      <c r="F79" s="34"/>
      <c r="G79" s="34"/>
      <c r="H79" s="13"/>
      <c r="I79" s="13"/>
      <c r="J79" s="13"/>
      <c r="K79" s="13"/>
      <c r="L79" s="13"/>
      <c r="M79" s="13"/>
      <c r="N79" s="13"/>
      <c r="O79" s="13"/>
      <c r="P79" s="15"/>
      <c r="Q79" s="13"/>
      <c r="R79" s="15"/>
      <c r="S79" s="13"/>
      <c r="T79" s="13"/>
    </row>
    <row r="80" spans="1:16" ht="12.75" hidden="1">
      <c r="A80" s="13" t="s">
        <v>120</v>
      </c>
      <c r="B80" s="13"/>
      <c r="C80" s="13"/>
      <c r="D80" s="13"/>
      <c r="E80" s="312"/>
      <c r="F80" s="13" t="s">
        <v>134</v>
      </c>
      <c r="G80" s="13"/>
      <c r="H80" s="13"/>
      <c r="I80" s="13"/>
      <c r="J80" s="13"/>
      <c r="K80" s="13"/>
      <c r="L80" s="13"/>
      <c r="M80" s="13"/>
      <c r="N80" s="13"/>
      <c r="O80" s="13"/>
      <c r="P80" s="13"/>
    </row>
    <row r="81" spans="1:16" ht="1.5" customHeight="1" hidden="1">
      <c r="A81" s="13"/>
      <c r="B81" s="13"/>
      <c r="C81" s="13"/>
      <c r="D81" s="13"/>
      <c r="E81" s="13"/>
      <c r="F81" s="13"/>
      <c r="G81" s="13"/>
      <c r="H81" s="13"/>
      <c r="I81" s="13"/>
      <c r="J81" s="13"/>
      <c r="K81" s="13"/>
      <c r="L81" s="13"/>
      <c r="M81" s="13"/>
      <c r="N81" s="13"/>
      <c r="O81" s="13"/>
      <c r="P81" s="13"/>
    </row>
    <row r="82" spans="1:16" ht="15" customHeight="1" hidden="1">
      <c r="A82" s="357"/>
      <c r="B82" s="358"/>
      <c r="C82" s="358"/>
      <c r="D82" s="15"/>
      <c r="E82" s="313"/>
      <c r="F82" s="313"/>
      <c r="G82" s="13"/>
      <c r="H82" s="354"/>
      <c r="I82" s="355"/>
      <c r="J82" s="355"/>
      <c r="K82" s="13"/>
      <c r="L82" s="356"/>
      <c r="M82" s="355"/>
      <c r="N82" s="13"/>
      <c r="O82" s="13"/>
      <c r="P82" s="13"/>
    </row>
    <row r="83" spans="1:16" ht="12.75" hidden="1">
      <c r="A83" s="314" t="s">
        <v>65</v>
      </c>
      <c r="B83" s="314"/>
      <c r="C83" s="314"/>
      <c r="D83" s="15"/>
      <c r="E83" s="314" t="s">
        <v>18</v>
      </c>
      <c r="F83" s="314"/>
      <c r="G83" s="314"/>
      <c r="H83" s="314" t="s">
        <v>19</v>
      </c>
      <c r="I83" s="314"/>
      <c r="J83" s="314"/>
      <c r="K83" s="13"/>
      <c r="L83" s="15" t="s">
        <v>121</v>
      </c>
      <c r="M83" s="13"/>
      <c r="N83" s="13"/>
      <c r="O83" s="13"/>
      <c r="P83" s="13"/>
    </row>
    <row r="84" spans="1:16" ht="44.25" customHeight="1" hidden="1">
      <c r="A84" s="13"/>
      <c r="B84" s="13"/>
      <c r="C84" s="13"/>
      <c r="D84" s="13"/>
      <c r="E84" s="13"/>
      <c r="F84" s="13"/>
      <c r="G84" s="13"/>
      <c r="H84" s="13"/>
      <c r="I84" s="13"/>
      <c r="J84" s="13"/>
      <c r="K84" s="13"/>
      <c r="L84" s="13"/>
      <c r="M84" s="13"/>
      <c r="N84" s="13"/>
      <c r="O84" s="13"/>
      <c r="P84" s="13"/>
    </row>
    <row r="85" spans="1:19" ht="12.75">
      <c r="A85" s="160"/>
      <c r="B85" s="160"/>
      <c r="C85" s="6"/>
      <c r="D85" s="6"/>
      <c r="E85" s="6"/>
      <c r="F85" s="6"/>
      <c r="G85" s="6"/>
      <c r="H85" s="6"/>
      <c r="I85" s="6"/>
      <c r="J85" s="6"/>
      <c r="K85" s="6"/>
      <c r="L85" s="6"/>
      <c r="M85" s="6"/>
      <c r="N85" s="6"/>
      <c r="O85" s="6"/>
      <c r="P85" s="6"/>
      <c r="Q85" s="6"/>
      <c r="R85" s="6"/>
      <c r="S85" s="6"/>
    </row>
    <row r="86" ht="12.75"/>
    <row r="87" ht="12.75"/>
    <row r="88" ht="12.75"/>
    <row r="90" ht="12.75"/>
    <row r="91" ht="12.75"/>
    <row r="92" ht="12.75"/>
    <row r="93" ht="12.75"/>
    <row r="94" ht="12.75"/>
    <row r="95" ht="12.75"/>
    <row r="96" ht="12.75"/>
    <row r="97" ht="12.75"/>
    <row r="98" ht="12.75"/>
    <row r="99" ht="12.75"/>
    <row r="100" ht="12.75"/>
    <row r="101" ht="12.75"/>
    <row r="102" ht="12.75"/>
    <row r="103" ht="12.75"/>
    <row r="108" ht="12.75"/>
    <row r="109" ht="12.75"/>
    <row r="110" ht="12.75"/>
    <row r="111" ht="12.75"/>
    <row r="114" ht="12.75"/>
    <row r="115" ht="12.75"/>
    <row r="116" ht="12.75"/>
    <row r="117" ht="12.75"/>
    <row r="118" ht="12.75"/>
    <row r="119" ht="12.75"/>
    <row r="120" ht="12.75"/>
    <row r="121" ht="12.75"/>
    <row r="124" ht="12.75"/>
    <row r="125" ht="12.75"/>
    <row r="126" ht="12.75"/>
    <row r="127" ht="12.75"/>
    <row r="128" ht="12.75"/>
    <row r="129" ht="12.75"/>
    <row r="130" ht="12.75"/>
    <row r="131" ht="12.75"/>
    <row r="132" ht="12.75"/>
    <row r="133" ht="12.75"/>
    <row r="134" ht="12.75"/>
    <row r="136" ht="12.75"/>
    <row r="143" ht="12.75"/>
    <row r="144" ht="12.75"/>
    <row r="145" ht="12.75"/>
    <row r="146" ht="12.75"/>
    <row r="147" ht="12.75"/>
    <row r="150" ht="12.75"/>
    <row r="151" ht="12.75"/>
    <row r="152" ht="12.75"/>
    <row r="153" ht="12.75"/>
    <row r="154" ht="12.75"/>
    <row r="155" ht="12.75"/>
    <row r="156" ht="12.75"/>
    <row r="157" ht="12.75"/>
    <row r="158" ht="12.75"/>
    <row r="159" ht="12.75"/>
    <row r="160" ht="12.75"/>
    <row r="163" ht="12.75"/>
    <row r="166" ht="12.75"/>
    <row r="167" ht="12.75"/>
    <row r="168" ht="12.75"/>
    <row r="169" ht="12.75"/>
    <row r="170" ht="12.75"/>
    <row r="171" ht="12.75"/>
    <row r="172" ht="12.75"/>
    <row r="173" ht="12.75"/>
    <row r="174" ht="12.75"/>
    <row r="176" ht="12.75"/>
    <row r="177" ht="12.75"/>
    <row r="179" ht="12.75"/>
    <row r="180" ht="12.75"/>
    <row r="181" ht="12.75"/>
    <row r="182" ht="12.75"/>
    <row r="183" ht="12.75"/>
    <row r="186" ht="12.75"/>
    <row r="193" ht="12.75"/>
    <row r="194" ht="12.75"/>
    <row r="195" ht="12.75"/>
    <row r="196" ht="12.75"/>
    <row r="197" ht="12.75"/>
    <row r="201" ht="12.75"/>
    <row r="202" ht="12.75"/>
    <row r="203" ht="12.75"/>
    <row r="205" ht="12.75"/>
    <row r="206" ht="12.75"/>
    <row r="207" ht="12.75"/>
    <row r="212" ht="12.75"/>
    <row r="213" ht="12.75"/>
    <row r="214" ht="12.75"/>
    <row r="215" ht="12.75"/>
    <row r="216" ht="12.75"/>
    <row r="219" ht="12.75"/>
    <row r="220" ht="12.75"/>
    <row r="221" ht="12.75"/>
    <row r="222" ht="12.75"/>
    <row r="223" ht="12.75"/>
    <row r="224" ht="12.75"/>
    <row r="225" ht="12.75"/>
    <row r="229" ht="12.75"/>
    <row r="230" ht="12.75"/>
    <row r="231" ht="12.75"/>
    <row r="233" ht="12.75"/>
    <row r="234" ht="12.75"/>
    <row r="235" ht="12.75"/>
  </sheetData>
  <sheetProtection password="A999" sheet="1"/>
  <mergeCells count="6">
    <mergeCell ref="A2:E2"/>
    <mergeCell ref="H82:J82"/>
    <mergeCell ref="L82:M82"/>
    <mergeCell ref="A82:C82"/>
    <mergeCell ref="A62:R64"/>
    <mergeCell ref="B8:S11"/>
  </mergeCells>
  <printOptions/>
  <pageMargins left="0" right="0" top="0.5" bottom="0" header="0.1" footer="0"/>
  <pageSetup cellComments="asDisplayed" orientation="landscape" scale="85" r:id="rId3"/>
  <headerFooter>
    <oddHeader>&amp;C&amp;"Times New Roman,Bold"&amp;10 TAX RATE DATA ENTRY PAGE 
For School Districts Levying a Separate Rate on Each Subclass of Property (Wholly in St. Louis County)&amp;R&amp;"Times New Roman,Bold"&amp;10Printed on: &amp;D</oddHeader>
    <oddFooter>&amp;L&amp;"Times New Roman,Bold"&amp;10(Form Revised 07-2015)&amp;C&amp;"Times New Roman,Bold"&amp;10Informal Tax Rate Calculator File
Data Entry Page</oddFooter>
  </headerFooter>
  <legacyDrawing r:id="rId2"/>
</worksheet>
</file>

<file path=xl/worksheets/sheet2.xml><?xml version="1.0" encoding="utf-8"?>
<worksheet xmlns="http://schemas.openxmlformats.org/spreadsheetml/2006/main" xmlns:r="http://schemas.openxmlformats.org/officeDocument/2006/relationships">
  <dimension ref="A1:T102"/>
  <sheetViews>
    <sheetView showGridLines="0" zoomScalePageLayoutView="0" workbookViewId="0" topLeftCell="A1">
      <selection activeCell="A1" sqref="A1"/>
    </sheetView>
  </sheetViews>
  <sheetFormatPr defaultColWidth="9.00390625" defaultRowHeight="15" customHeight="1"/>
  <cols>
    <col min="1" max="1" width="3.375" style="48" customWidth="1"/>
    <col min="2" max="2" width="1.625" style="48" customWidth="1"/>
    <col min="3" max="3" width="8.25390625" style="48" customWidth="1"/>
    <col min="4" max="4" width="1.875" style="48" customWidth="1"/>
    <col min="5" max="5" width="7.625" style="48" customWidth="1"/>
    <col min="6" max="6" width="18.625" style="48" customWidth="1"/>
    <col min="7" max="7" width="6.875" style="48" customWidth="1"/>
    <col min="8" max="8" width="1.00390625" style="48" customWidth="1"/>
    <col min="9" max="9" width="6.125" style="48" customWidth="1"/>
    <col min="10" max="10" width="1.00390625" style="48" customWidth="1"/>
    <col min="11" max="11" width="9.625" style="48" customWidth="1"/>
    <col min="12" max="12" width="0.37109375" style="48" customWidth="1"/>
    <col min="13" max="13" width="9.625" style="48" customWidth="1"/>
    <col min="14" max="14" width="0.37109375" style="48" customWidth="1"/>
    <col min="15" max="15" width="9.625" style="48" customWidth="1"/>
    <col min="16" max="16" width="0.37109375" style="48" customWidth="1"/>
    <col min="17" max="17" width="9.50390625" style="48" customWidth="1"/>
    <col min="18" max="18" width="0.37109375" style="48" customWidth="1"/>
    <col min="19" max="19" width="9.625" style="48" customWidth="1"/>
    <col min="20" max="20" width="0.37109375" style="48" customWidth="1"/>
    <col min="21" max="21" width="9.625" style="48" customWidth="1"/>
    <col min="22" max="22" width="1.625" style="48" customWidth="1"/>
    <col min="23" max="16384" width="9.00390625" style="48" customWidth="1"/>
  </cols>
  <sheetData>
    <row r="1" spans="1:19" ht="15" customHeight="1">
      <c r="A1" s="239" t="s">
        <v>402</v>
      </c>
      <c r="P1" s="238"/>
      <c r="Q1" s="128"/>
      <c r="R1" s="238" t="s">
        <v>266</v>
      </c>
      <c r="S1" s="242">
        <f ca="1">TODAY()</f>
        <v>42205</v>
      </c>
    </row>
    <row r="2" spans="1:19" ht="15">
      <c r="A2" s="241" t="s">
        <v>87</v>
      </c>
      <c r="B2" s="50"/>
      <c r="C2" s="50"/>
      <c r="D2" s="50"/>
      <c r="E2" s="50"/>
      <c r="F2" s="50"/>
      <c r="G2" s="50"/>
      <c r="H2" s="50"/>
      <c r="I2" s="50"/>
      <c r="J2" s="50"/>
      <c r="K2" s="50"/>
      <c r="L2" s="50"/>
      <c r="M2" s="50"/>
      <c r="N2" s="50"/>
      <c r="P2" s="239"/>
      <c r="Q2" s="92"/>
      <c r="S2" s="254" t="s">
        <v>402</v>
      </c>
    </row>
    <row r="3" spans="1:20" ht="15.75" thickBot="1">
      <c r="A3" s="240" t="s">
        <v>306</v>
      </c>
      <c r="B3" s="52"/>
      <c r="C3" s="52"/>
      <c r="D3" s="52"/>
      <c r="E3" s="52"/>
      <c r="F3" s="52"/>
      <c r="G3" s="52"/>
      <c r="H3" s="52"/>
      <c r="I3" s="52"/>
      <c r="J3" s="52"/>
      <c r="K3" s="52"/>
      <c r="L3" s="52"/>
      <c r="M3" s="52"/>
      <c r="N3" s="52"/>
      <c r="O3" s="179"/>
      <c r="P3" s="240"/>
      <c r="Q3" s="333"/>
      <c r="R3" s="179"/>
      <c r="S3" s="255">
        <f>-'Data Entry Page'!S5</f>
        <v>-2015</v>
      </c>
      <c r="T3" s="179"/>
    </row>
    <row r="4" spans="1:19" ht="15" customHeight="1" hidden="1" thickBot="1">
      <c r="A4" s="240" t="s">
        <v>409</v>
      </c>
      <c r="B4" s="52"/>
      <c r="C4" s="52"/>
      <c r="D4" s="52"/>
      <c r="E4" s="52"/>
      <c r="F4" s="52"/>
      <c r="G4" s="52"/>
      <c r="H4" s="52"/>
      <c r="I4" s="52"/>
      <c r="J4" s="52"/>
      <c r="K4" s="52"/>
      <c r="L4" s="52"/>
      <c r="M4" s="52"/>
      <c r="N4" s="52"/>
      <c r="O4" s="91"/>
      <c r="P4" s="240"/>
      <c r="Q4" s="52"/>
      <c r="R4" s="52"/>
      <c r="S4" s="179"/>
    </row>
    <row r="5" spans="1:17" ht="15" customHeight="1" thickTop="1">
      <c r="A5" s="377">
        <f>IF(+'Data Entry Page'!$A$2&lt;&gt;"",+'Data Entry Page'!$A$2,"")</f>
      </c>
      <c r="B5" s="378"/>
      <c r="C5" s="378"/>
      <c r="D5" s="378"/>
      <c r="E5" s="378"/>
      <c r="G5" s="55" t="str">
        <f>+'Data Entry Page'!H2</f>
        <v>30</v>
      </c>
      <c r="H5" s="56" t="s">
        <v>98</v>
      </c>
      <c r="I5" s="57" t="str">
        <f>+'Data Entry Page'!J2</f>
        <v>096</v>
      </c>
      <c r="J5" s="56" t="s">
        <v>98</v>
      </c>
      <c r="K5" s="58">
        <f>IF(+'Data Entry Page'!L2&lt;&gt;"",+'Data Entry Page'!L2,"")</f>
      </c>
      <c r="L5" s="59"/>
      <c r="O5" s="54">
        <f>IF(+'Data Entry Page'!N2&lt;&gt;"",+'Data Entry Page'!N2,"")</f>
      </c>
      <c r="P5" s="54"/>
      <c r="Q5" s="54"/>
    </row>
    <row r="6" spans="1:17" ht="15">
      <c r="A6" s="48" t="s">
        <v>140</v>
      </c>
      <c r="G6" s="60" t="s">
        <v>141</v>
      </c>
      <c r="H6" s="60"/>
      <c r="I6" s="60"/>
      <c r="J6" s="60"/>
      <c r="K6" s="60"/>
      <c r="O6" s="60" t="s">
        <v>0</v>
      </c>
      <c r="P6" s="60"/>
      <c r="Q6" s="60"/>
    </row>
    <row r="7" spans="7:17" ht="0.75" customHeight="1">
      <c r="G7" s="60"/>
      <c r="H7" s="60"/>
      <c r="I7" s="60"/>
      <c r="J7" s="60"/>
      <c r="K7" s="60"/>
      <c r="O7" s="60"/>
      <c r="P7" s="60"/>
      <c r="Q7" s="60"/>
    </row>
    <row r="8" spans="1:19" s="59" customFormat="1" ht="4.5" customHeight="1">
      <c r="A8" s="289"/>
      <c r="B8" s="61"/>
      <c r="C8" s="61"/>
      <c r="D8" s="61"/>
      <c r="E8" s="61"/>
      <c r="F8" s="61"/>
      <c r="G8" s="61"/>
      <c r="H8" s="61"/>
      <c r="I8" s="61"/>
      <c r="J8" s="61"/>
      <c r="K8" s="61"/>
      <c r="L8" s="61"/>
      <c r="M8" s="61"/>
      <c r="N8" s="61"/>
      <c r="O8" s="61"/>
      <c r="P8" s="61"/>
      <c r="Q8" s="61"/>
      <c r="R8" s="61"/>
      <c r="S8" s="61"/>
    </row>
    <row r="9" s="59" customFormat="1" ht="1.5" customHeight="1">
      <c r="A9" s="50"/>
    </row>
    <row r="10" s="59" customFormat="1" ht="0.75" customHeight="1">
      <c r="A10" s="222"/>
    </row>
    <row r="11" s="59" customFormat="1" ht="15">
      <c r="A11" s="222" t="s">
        <v>364</v>
      </c>
    </row>
    <row r="12" spans="1:19" s="59" customFormat="1" ht="15">
      <c r="A12" s="390" t="s">
        <v>356</v>
      </c>
      <c r="B12" s="391"/>
      <c r="C12" s="391"/>
      <c r="D12" s="391"/>
      <c r="E12" s="391"/>
      <c r="F12" s="391"/>
      <c r="G12" s="391"/>
      <c r="H12" s="391"/>
      <c r="I12" s="391"/>
      <c r="J12" s="391"/>
      <c r="K12" s="391"/>
      <c r="L12" s="391"/>
      <c r="M12" s="391"/>
      <c r="N12" s="391"/>
      <c r="O12" s="391"/>
      <c r="P12" s="391"/>
      <c r="Q12" s="391"/>
      <c r="R12" s="391"/>
      <c r="S12" s="392"/>
    </row>
    <row r="13" spans="1:19" s="59" customFormat="1" ht="15">
      <c r="A13" s="393"/>
      <c r="B13" s="394"/>
      <c r="C13" s="394"/>
      <c r="D13" s="394"/>
      <c r="E13" s="394"/>
      <c r="F13" s="394"/>
      <c r="G13" s="394"/>
      <c r="H13" s="394"/>
      <c r="I13" s="394"/>
      <c r="J13" s="394"/>
      <c r="K13" s="394"/>
      <c r="L13" s="394"/>
      <c r="M13" s="394"/>
      <c r="N13" s="394"/>
      <c r="O13" s="394"/>
      <c r="P13" s="394"/>
      <c r="Q13" s="394"/>
      <c r="R13" s="394"/>
      <c r="S13" s="395"/>
    </row>
    <row r="14" spans="1:19" s="59" customFormat="1" ht="15">
      <c r="A14" s="396"/>
      <c r="B14" s="397"/>
      <c r="C14" s="397"/>
      <c r="D14" s="397"/>
      <c r="E14" s="397"/>
      <c r="F14" s="397"/>
      <c r="G14" s="397"/>
      <c r="H14" s="397"/>
      <c r="I14" s="397"/>
      <c r="J14" s="397"/>
      <c r="K14" s="397"/>
      <c r="L14" s="397"/>
      <c r="M14" s="397"/>
      <c r="N14" s="397"/>
      <c r="O14" s="397"/>
      <c r="P14" s="397"/>
      <c r="Q14" s="397"/>
      <c r="R14" s="397"/>
      <c r="S14" s="398"/>
    </row>
    <row r="15" spans="1:19" ht="15" customHeight="1">
      <c r="A15" s="294"/>
      <c r="B15" s="294"/>
      <c r="C15" s="294"/>
      <c r="D15" s="294"/>
      <c r="E15" s="294"/>
      <c r="F15" s="294"/>
      <c r="G15" s="294"/>
      <c r="H15" s="294"/>
      <c r="I15" s="294"/>
      <c r="J15" s="1"/>
      <c r="K15" s="54" t="s">
        <v>4</v>
      </c>
      <c r="L15" s="54"/>
      <c r="M15" s="54"/>
      <c r="N15" s="54"/>
      <c r="O15" s="54"/>
      <c r="P15" s="62"/>
      <c r="Q15" s="63" t="s">
        <v>7</v>
      </c>
      <c r="S15" s="72" t="s">
        <v>50</v>
      </c>
    </row>
    <row r="16" spans="1:19" ht="15" customHeight="1">
      <c r="A16" s="294"/>
      <c r="B16" s="294"/>
      <c r="C16" s="294"/>
      <c r="D16" s="294"/>
      <c r="E16" s="294"/>
      <c r="F16" s="294"/>
      <c r="G16" s="294"/>
      <c r="H16" s="294"/>
      <c r="I16" s="294"/>
      <c r="J16" s="1"/>
      <c r="K16" s="58" t="s">
        <v>3</v>
      </c>
      <c r="L16" s="62"/>
      <c r="M16" s="58" t="s">
        <v>5</v>
      </c>
      <c r="N16" s="62"/>
      <c r="O16" s="58" t="s">
        <v>6</v>
      </c>
      <c r="P16" s="62"/>
      <c r="Q16" s="64" t="s">
        <v>8</v>
      </c>
      <c r="S16" s="58" t="s">
        <v>188</v>
      </c>
    </row>
    <row r="17" spans="1:10" ht="15" customHeight="1">
      <c r="A17" s="247" t="s">
        <v>1</v>
      </c>
      <c r="B17" s="77" t="s">
        <v>357</v>
      </c>
      <c r="C17" s="77"/>
      <c r="D17" s="67"/>
      <c r="E17" s="67"/>
      <c r="F17" s="67"/>
      <c r="G17" s="67"/>
      <c r="H17" s="67"/>
      <c r="I17" s="67"/>
      <c r="J17" s="67"/>
    </row>
    <row r="18" spans="1:10" ht="15" customHeight="1">
      <c r="A18" s="247"/>
      <c r="B18" s="147" t="s">
        <v>358</v>
      </c>
      <c r="C18" s="76"/>
      <c r="D18" s="67"/>
      <c r="E18" s="67"/>
      <c r="F18" s="67"/>
      <c r="G18" s="67"/>
      <c r="H18" s="67"/>
      <c r="I18" s="67"/>
      <c r="J18" s="67"/>
    </row>
    <row r="19" spans="1:19" ht="15.75">
      <c r="A19" s="247"/>
      <c r="B19" s="156" t="s">
        <v>410</v>
      </c>
      <c r="D19" s="67"/>
      <c r="E19" s="67"/>
      <c r="F19" s="67"/>
      <c r="G19" s="67"/>
      <c r="H19" s="67"/>
      <c r="I19" s="67"/>
      <c r="J19" s="67"/>
      <c r="K19" s="69">
        <f>IF(+'Data Entry Page'!$P$19&lt;&gt;"",IF(+'Data Entry Page'!H$19&gt;0,+'Data Entry Page'!H$19,0),"")</f>
      </c>
      <c r="L19" s="70"/>
      <c r="M19" s="69">
        <f>IF(+'Data Entry Page'!$P$19&lt;&gt;"",IF(+'Data Entry Page'!J$19&gt;0,+'Data Entry Page'!J$19,0),"")</f>
      </c>
      <c r="N19" s="70"/>
      <c r="O19" s="69">
        <f>IF(+'Data Entry Page'!$P$19&lt;&gt;"",IF(+'Data Entry Page'!L$19&gt;0,+'Data Entry Page'!L$19,0),"")</f>
      </c>
      <c r="P19" s="70"/>
      <c r="Q19" s="69">
        <f>IF(+'Data Entry Page'!$P$19&lt;&gt;"",IF(+'Data Entry Page'!N$19&gt;0,+'Data Entry Page'!N$19,0),"")</f>
      </c>
      <c r="S19" s="75">
        <f>IF('Data Entry Page'!P19&lt;&gt;"",'Data Entry Page'!P19,"")</f>
      </c>
    </row>
    <row r="20" spans="1:19" ht="1.5" customHeight="1">
      <c r="A20" s="247"/>
      <c r="B20" s="246"/>
      <c r="C20" s="246"/>
      <c r="D20" s="71"/>
      <c r="E20" s="71"/>
      <c r="F20" s="71"/>
      <c r="G20" s="71"/>
      <c r="H20" s="71"/>
      <c r="I20" s="71"/>
      <c r="J20" s="71"/>
      <c r="M20" s="72"/>
      <c r="O20" s="72"/>
      <c r="P20" s="72"/>
      <c r="Q20" s="72"/>
      <c r="R20" s="72"/>
      <c r="S20" s="72"/>
    </row>
    <row r="21" spans="1:19" ht="15" customHeight="1">
      <c r="A21" s="247" t="s">
        <v>9</v>
      </c>
      <c r="B21" s="77" t="s">
        <v>411</v>
      </c>
      <c r="C21" s="77"/>
      <c r="D21" s="67"/>
      <c r="E21" s="67"/>
      <c r="F21" s="67"/>
      <c r="G21" s="67"/>
      <c r="H21" s="67"/>
      <c r="I21" s="67"/>
      <c r="J21" s="73"/>
      <c r="M21" s="72"/>
      <c r="N21" s="72"/>
      <c r="O21" s="72"/>
      <c r="P21" s="72"/>
      <c r="Q21" s="72"/>
      <c r="R21" s="72"/>
      <c r="S21" s="72"/>
    </row>
    <row r="22" spans="1:10" ht="15" customHeight="1" hidden="1">
      <c r="A22" s="80"/>
      <c r="C22" s="76"/>
      <c r="D22" s="67"/>
      <c r="E22" s="67"/>
      <c r="F22" s="67"/>
      <c r="G22" s="67"/>
      <c r="H22" s="67"/>
      <c r="I22" s="67"/>
      <c r="J22" s="73"/>
    </row>
    <row r="23" spans="1:19" ht="15" customHeight="1">
      <c r="A23" s="80"/>
      <c r="B23" s="316" t="s">
        <v>412</v>
      </c>
      <c r="D23" s="67"/>
      <c r="E23" s="67"/>
      <c r="F23" s="67"/>
      <c r="G23" s="67"/>
      <c r="H23" s="67"/>
      <c r="I23" s="67"/>
      <c r="J23" s="73"/>
      <c r="K23" s="69">
        <f>IF('Form A'!I$173=0,0,IF(+'Form A'!I$173&gt;0,+'Form A'!I$173,""))</f>
      </c>
      <c r="L23" s="70"/>
      <c r="M23" s="69">
        <f>IF('Form A'!K$173=0,0,IF(+'Form A'!K$173&gt;0,+'Form A'!K$173,""))</f>
      </c>
      <c r="N23" s="70"/>
      <c r="O23" s="69">
        <f>IF('Form A'!M$173=0,0,IF(+'Form A'!M$173&gt;0,+'Form A'!M$173,""))</f>
      </c>
      <c r="P23" s="70"/>
      <c r="Q23" s="69">
        <f>IF('Form A'!O$173=0,0,IF(+'Form A'!O$173&gt;0,+'Form A'!O$173,""))</f>
      </c>
      <c r="S23" s="75">
        <f>IF('Form A'!T$130=0,0,IF('Form A'!T$130&gt;0,'Form A'!T$130,""))</f>
      </c>
    </row>
    <row r="24" spans="1:19" ht="1.5" customHeight="1">
      <c r="A24" s="247"/>
      <c r="B24" s="246"/>
      <c r="C24" s="246"/>
      <c r="D24" s="71"/>
      <c r="E24" s="71"/>
      <c r="F24" s="71"/>
      <c r="G24" s="71"/>
      <c r="H24" s="71"/>
      <c r="I24" s="71"/>
      <c r="J24" s="71"/>
      <c r="M24" s="72"/>
      <c r="N24" s="72"/>
      <c r="O24" s="72"/>
      <c r="P24" s="72"/>
      <c r="Q24" s="72"/>
      <c r="R24" s="72"/>
      <c r="S24" s="72"/>
    </row>
    <row r="25" spans="1:19" ht="15" customHeight="1">
      <c r="A25" s="247" t="s">
        <v>307</v>
      </c>
      <c r="B25" s="77" t="s">
        <v>365</v>
      </c>
      <c r="C25" s="77"/>
      <c r="D25" s="67"/>
      <c r="E25" s="67"/>
      <c r="F25" s="67"/>
      <c r="G25" s="67"/>
      <c r="H25" s="67"/>
      <c r="I25" s="67"/>
      <c r="J25" s="67"/>
      <c r="M25" s="72"/>
      <c r="N25" s="72"/>
      <c r="O25" s="72"/>
      <c r="P25" s="72"/>
      <c r="Q25" s="72"/>
      <c r="R25" s="72"/>
      <c r="S25" s="72"/>
    </row>
    <row r="26" spans="1:19" ht="15" customHeight="1">
      <c r="A26" s="247"/>
      <c r="B26" s="404" t="s">
        <v>419</v>
      </c>
      <c r="C26" s="387"/>
      <c r="D26" s="387"/>
      <c r="E26" s="387"/>
      <c r="F26" s="387"/>
      <c r="G26" s="387"/>
      <c r="H26" s="387"/>
      <c r="I26" s="387"/>
      <c r="J26" s="387"/>
      <c r="K26" s="387"/>
      <c r="L26" s="387"/>
      <c r="M26" s="387"/>
      <c r="N26" s="72"/>
      <c r="O26" s="72"/>
      <c r="P26" s="72"/>
      <c r="Q26" s="72"/>
      <c r="R26" s="72"/>
      <c r="S26" s="72"/>
    </row>
    <row r="27" spans="1:19" ht="15" customHeight="1">
      <c r="A27" s="247"/>
      <c r="B27" s="387"/>
      <c r="C27" s="387"/>
      <c r="D27" s="387"/>
      <c r="E27" s="387"/>
      <c r="F27" s="387"/>
      <c r="G27" s="387"/>
      <c r="H27" s="387"/>
      <c r="I27" s="387"/>
      <c r="J27" s="387"/>
      <c r="K27" s="387"/>
      <c r="L27" s="387"/>
      <c r="M27" s="387"/>
      <c r="N27" s="72"/>
      <c r="O27" s="72"/>
      <c r="P27" s="72"/>
      <c r="Q27" s="72"/>
      <c r="R27" s="72"/>
      <c r="S27" s="72"/>
    </row>
    <row r="28" spans="1:10" ht="15" customHeight="1">
      <c r="A28" s="247"/>
      <c r="B28" s="77" t="s">
        <v>330</v>
      </c>
      <c r="C28" s="77"/>
      <c r="D28" s="67"/>
      <c r="E28" s="67"/>
      <c r="F28" s="67"/>
      <c r="G28" s="67"/>
      <c r="H28" s="67"/>
      <c r="I28" s="67"/>
      <c r="J28" s="67"/>
    </row>
    <row r="29" spans="1:17" ht="13.5" customHeight="1" hidden="1">
      <c r="A29" s="247"/>
      <c r="B29" s="77"/>
      <c r="C29" s="77"/>
      <c r="D29" s="67"/>
      <c r="E29" s="67"/>
      <c r="F29" s="67"/>
      <c r="G29" s="67"/>
      <c r="H29" s="67"/>
      <c r="I29" s="67"/>
      <c r="J29" s="67"/>
      <c r="K29" s="48">
        <f>IF(AND('Data Entry Page'!$L$27&gt;0,'Data Entry Page'!$N$27&gt;0,'Data Entry Page'!$N$27&lt;2.7501),'Data Entry Page'!$N$27-'Summary Page'!#REF!,IF(AND('Data Entry Page'!$N$27&gt;2.75,'Data Entry Page'!$N$27&gt;0),2.75-'Summary Page'!#REF!,""))</f>
      </c>
      <c r="M29" s="48">
        <f>IF(AND('Data Entry Page'!$L$27&gt;0,'Data Entry Page'!$N$27&gt;0,'Data Entry Page'!$N$27&lt;2.7501),'Data Entry Page'!$N$27-'Summary Page'!#REF!,IF(AND('Data Entry Page'!$N$27&gt;2.75,'Data Entry Page'!$N$27&gt;0),2.75-'Summary Page'!#REF!,""))</f>
      </c>
      <c r="O29" s="48">
        <f>IF(AND('Data Entry Page'!$L$27&gt;0,'Data Entry Page'!$N$27&gt;0,'Data Entry Page'!$N$27&lt;2.7501),'Data Entry Page'!$N$27-'Summary Page'!#REF!,IF(AND('Data Entry Page'!$N$27&gt;2.75,'Data Entry Page'!$N$27&gt;0),2.75-'Summary Page'!#REF!,""))</f>
      </c>
      <c r="Q29" s="48">
        <f>IF(AND('Data Entry Page'!$L$27&gt;0,'Data Entry Page'!$N$27&gt;0,'Data Entry Page'!$N$27&lt;2.7501),'Data Entry Page'!$N$27-'Summary Page'!#REF!,IF(AND('Data Entry Page'!$N$27&gt;2.75,'Data Entry Page'!$N$27&gt;0),2.75-'Summary Page'!#REF!,""))</f>
      </c>
    </row>
    <row r="30" spans="1:19" ht="15" customHeight="1">
      <c r="A30" s="247"/>
      <c r="B30" s="147" t="s">
        <v>260</v>
      </c>
      <c r="C30" s="76"/>
      <c r="D30" s="67"/>
      <c r="E30" s="67"/>
      <c r="F30" s="67"/>
      <c r="G30" s="384">
        <f>IF('Data Entry Page'!L27&lt;&gt;"",'Data Entry Page'!L27,"")</f>
      </c>
      <c r="H30" s="385"/>
      <c r="I30" s="385"/>
      <c r="J30" s="67"/>
      <c r="K30" s="69">
        <f>IF(AND('Data Entry Page'!$H52="Yes",'Data Entry Page'!$N50&lt;1),+'Form B'!G113,IF('Data Entry Page'!$L27&lt;&gt;"",+'Data Entry Page'!$N27,""))</f>
      </c>
      <c r="L30" s="70"/>
      <c r="M30" s="69">
        <f>IF(AND('Data Entry Page'!$H52="Yes",'Data Entry Page'!$N50&lt;1),+'Form B'!I113,IF('Data Entry Page'!$L27&lt;&gt;"",+'Data Entry Page'!$N27,""))</f>
      </c>
      <c r="N30" s="70"/>
      <c r="O30" s="69">
        <f>IF(AND('Data Entry Page'!$H52="Yes",'Data Entry Page'!$N50&lt;1),+'Form B'!K113,IF('Data Entry Page'!$L27&lt;&gt;"",+'Data Entry Page'!$N27,""))</f>
      </c>
      <c r="P30" s="70"/>
      <c r="Q30" s="69">
        <f>IF(AND('Data Entry Page'!$H52="Yes",'Data Entry Page'!$N50&lt;1),+'Form B'!M113,IF('Data Entry Page'!$L27&lt;&gt;"",+'Data Entry Page'!$N27,""))</f>
      </c>
      <c r="S30" s="69">
        <f>IF(AND('Data Entry Page'!$H52="Yes",'Data Entry Page'!$N50&lt;1),+'Form B'!O113,IF('Data Entry Page'!$L27&lt;&gt;"",+'Data Entry Page'!$N27,""))</f>
      </c>
    </row>
    <row r="31" spans="1:19" ht="1.5" customHeight="1">
      <c r="A31" s="247"/>
      <c r="B31" s="248"/>
      <c r="C31" s="248"/>
      <c r="D31" s="71"/>
      <c r="E31" s="71"/>
      <c r="F31" s="71"/>
      <c r="G31" s="71"/>
      <c r="H31" s="71"/>
      <c r="I31" s="71"/>
      <c r="J31" s="71"/>
      <c r="M31" s="72"/>
      <c r="N31" s="72"/>
      <c r="O31" s="72"/>
      <c r="P31" s="72"/>
      <c r="Q31" s="72"/>
      <c r="R31" s="72"/>
      <c r="S31" s="72"/>
    </row>
    <row r="32" spans="1:3" ht="15">
      <c r="A32" s="247" t="s">
        <v>10</v>
      </c>
      <c r="B32" s="135" t="s">
        <v>308</v>
      </c>
      <c r="C32" s="135"/>
    </row>
    <row r="33" spans="1:19" ht="15">
      <c r="A33" s="247"/>
      <c r="B33" s="156" t="s">
        <v>359</v>
      </c>
      <c r="K33" s="69">
        <f>IF(AND('Data Entry Page'!$H$52="Yes",'Data Entry Page'!$N$50&lt;1),+'Summary Page'!K30,IF('Summary Page'!K23&lt;&gt;"",IF(K23&lt;'Data Entry Page'!H$22,'Summary Page'!K23,'Data Entry Page'!H$22),""))</f>
      </c>
      <c r="M33" s="69">
        <f>IF(AND('Data Entry Page'!$H$52="Yes",'Data Entry Page'!$N$50&lt;1),+'Summary Page'!M30,IF('Summary Page'!M23&lt;&gt;"",IF(M23&lt;'Data Entry Page'!J$22,'Summary Page'!M23,'Data Entry Page'!J$22),""))</f>
      </c>
      <c r="O33" s="69">
        <f>IF(AND('Data Entry Page'!$H$52="Yes",'Data Entry Page'!$N$50&lt;1),+'Summary Page'!O30,IF('Summary Page'!O23&lt;&gt;"",IF(O23&lt;'Data Entry Page'!L$22,'Summary Page'!O23,'Data Entry Page'!L$22),""))</f>
      </c>
      <c r="Q33" s="69">
        <f>IF(AND('Data Entry Page'!$H$52="Yes",'Data Entry Page'!$N$50&lt;1),+'Summary Page'!Q30,IF('Summary Page'!Q23&lt;&gt;"",IF(Q23&lt;'Data Entry Page'!N$22,'Summary Page'!Q23,'Data Entry Page'!N$22),""))</f>
      </c>
      <c r="S33" s="69">
        <f>IF(AND('Data Entry Page'!$H$52="Yes",'Data Entry Page'!$N$50&lt;1),+'Summary Page'!S30,IF('Summary Page'!S23&lt;&gt;"",IF(S23&lt;'Data Entry Page'!P$22,'Summary Page'!S23,'Data Entry Page'!P$22),""))</f>
      </c>
    </row>
    <row r="34" spans="1:19" ht="1.5" customHeight="1">
      <c r="A34" s="247"/>
      <c r="B34" s="246"/>
      <c r="C34" s="246"/>
      <c r="D34" s="71"/>
      <c r="E34" s="71"/>
      <c r="F34" s="71"/>
      <c r="G34" s="71"/>
      <c r="H34" s="71"/>
      <c r="I34" s="71"/>
      <c r="J34" s="71"/>
      <c r="M34" s="72"/>
      <c r="N34" s="72"/>
      <c r="O34" s="72"/>
      <c r="P34" s="72"/>
      <c r="Q34" s="72"/>
      <c r="R34" s="72"/>
      <c r="S34" s="72"/>
    </row>
    <row r="35" spans="1:19" ht="15">
      <c r="A35" s="247" t="s">
        <v>11</v>
      </c>
      <c r="B35" s="135" t="s">
        <v>331</v>
      </c>
      <c r="C35" s="135"/>
      <c r="M35" s="72"/>
      <c r="N35" s="72"/>
      <c r="O35" s="72"/>
      <c r="P35" s="72"/>
      <c r="Q35" s="72"/>
      <c r="R35" s="72"/>
      <c r="S35" s="72"/>
    </row>
    <row r="36" spans="1:19" ht="15">
      <c r="A36" s="247"/>
      <c r="B36" s="404" t="s">
        <v>335</v>
      </c>
      <c r="C36" s="387"/>
      <c r="D36" s="387"/>
      <c r="E36" s="387"/>
      <c r="F36" s="387"/>
      <c r="G36" s="387"/>
      <c r="H36" s="387"/>
      <c r="M36" s="72"/>
      <c r="N36" s="72"/>
      <c r="O36" s="72"/>
      <c r="P36" s="72"/>
      <c r="Q36" s="72"/>
      <c r="R36" s="72"/>
      <c r="S36" s="72"/>
    </row>
    <row r="37" spans="1:19" s="275" customFormat="1" ht="15">
      <c r="A37" s="273"/>
      <c r="B37" s="387"/>
      <c r="C37" s="387"/>
      <c r="D37" s="387"/>
      <c r="E37" s="387"/>
      <c r="F37" s="387"/>
      <c r="G37" s="387"/>
      <c r="H37" s="387"/>
      <c r="I37" s="274"/>
      <c r="K37" s="75">
        <f>IF('Data Entry Page'!$P$25&gt;0,IF('Summary Page'!K33&gt;'Data Entry Page'!H$25,IF(OR('Summary Page'!K30&lt;&gt;"N/A",'Summary Page'!K30&lt;&gt;""),'Summary Page'!K33,'Data Entry Page'!H$25),'Data Entry Page'!H$25),"")</f>
      </c>
      <c r="L37" s="276"/>
      <c r="M37" s="75">
        <f>IF('Data Entry Page'!$P$25&gt;0,IF('Summary Page'!M33&gt;'Data Entry Page'!J$25,IF(OR('Summary Page'!M30&lt;&gt;"N/A",'Summary Page'!M30&lt;&gt;""),'Summary Page'!M33,'Data Entry Page'!J$25),'Data Entry Page'!J$25),"")</f>
      </c>
      <c r="N37" s="276"/>
      <c r="O37" s="75">
        <f>IF('Data Entry Page'!$P$25&gt;0,IF('Summary Page'!O33&gt;'Data Entry Page'!L$25,IF(OR('Summary Page'!O30&lt;&gt;"N/A",'Summary Page'!O30&lt;&gt;""),'Summary Page'!O33,'Data Entry Page'!L$25),'Data Entry Page'!L$25),"")</f>
      </c>
      <c r="P37" s="276"/>
      <c r="Q37" s="75">
        <f>IF('Data Entry Page'!$P$25&gt;0,IF('Summary Page'!Q33&gt;'Data Entry Page'!N$25,IF(OR('Summary Page'!Q30&lt;&gt;"N/A",'Summary Page'!Q30&lt;&gt;""),'Summary Page'!Q33,'Data Entry Page'!N$25),'Data Entry Page'!N$25),"")</f>
      </c>
      <c r="S37" s="75">
        <f>IF('Data Entry Page'!$P$25&gt;0,IF('Summary Page'!S33&gt;'Data Entry Page'!P$25,IF(OR('Summary Page'!S30&lt;&gt;"N/A",'Summary Page'!S30&lt;&gt;""),'Summary Page'!S33,'Data Entry Page'!P$25),'Data Entry Page'!P$25),"")</f>
      </c>
    </row>
    <row r="38" spans="1:19" ht="1.5" customHeight="1">
      <c r="A38" s="247"/>
      <c r="B38" s="387"/>
      <c r="C38" s="387"/>
      <c r="D38" s="387"/>
      <c r="E38" s="387"/>
      <c r="F38" s="387"/>
      <c r="G38" s="387"/>
      <c r="H38" s="387"/>
      <c r="I38" s="71"/>
      <c r="J38" s="71"/>
      <c r="M38" s="72"/>
      <c r="N38" s="72"/>
      <c r="O38" s="72"/>
      <c r="P38" s="72"/>
      <c r="Q38" s="72"/>
      <c r="R38" s="72"/>
      <c r="S38" s="72"/>
    </row>
    <row r="39" spans="1:19" ht="15">
      <c r="A39" s="247" t="s">
        <v>12</v>
      </c>
      <c r="B39" s="296" t="s">
        <v>389</v>
      </c>
      <c r="C39" s="135"/>
      <c r="M39" s="72"/>
      <c r="N39" s="72"/>
      <c r="O39" s="72"/>
      <c r="P39" s="72"/>
      <c r="Q39" s="72"/>
      <c r="R39" s="72"/>
      <c r="S39" s="72"/>
    </row>
    <row r="40" spans="2:19" ht="15">
      <c r="B40" s="295" t="s">
        <v>360</v>
      </c>
      <c r="C40" s="156"/>
      <c r="K40" s="69">
        <f>IF('Data Entry Page'!$H$77&lt;&gt;"",IF(K33&lt;1,IF(K33&lt;K37,ROUND(K33,3),ROUNDDOWN(K37,3)),IF(K33&lt;K37,ROUND(K33,4),ROUND(K37,4))),"")</f>
      </c>
      <c r="M40" s="69">
        <f>IF('Data Entry Page'!$H$77&lt;&gt;"",IF(M33&lt;1,IF(M33&lt;M37,ROUND(M33,3),ROUNDDOWN(M37,3)),IF(M33&lt;M37,ROUND(M33,4),ROUND(M37,4))),"")</f>
      </c>
      <c r="O40" s="69">
        <f>IF('Data Entry Page'!$H$77&lt;&gt;"",IF(O33&lt;1,IF(O33&lt;O37,ROUND(O33,3),ROUNDDOWN(O37,3)),IF(O33&lt;O37,ROUND(O33,4),ROUND(O37,4))),"")</f>
      </c>
      <c r="Q40" s="69">
        <f>IF('Data Entry Page'!$H$77&lt;&gt;"",IF(Q33&lt;1,IF(Q33&lt;Q37,ROUND(Q33,3),ROUNDDOWN(Q37,3)),IF(Q33&lt;Q37,ROUND(Q33,4),ROUND(Q37,4))),"")</f>
      </c>
      <c r="S40" s="69">
        <f>IF('Data Entry Page'!$H$77&lt;&gt;"",IF(S33&lt;1,IF(S33&lt;S37,ROUND(S33,3),ROUNDDOWN(S37,3)),IF(S33&lt;S37,ROUND(S33,4),ROUND(S37,4))),"")</f>
      </c>
    </row>
    <row r="41" spans="1:19" ht="1.5" customHeight="1">
      <c r="A41" s="247"/>
      <c r="B41" s="246"/>
      <c r="C41" s="246"/>
      <c r="D41" s="71"/>
      <c r="E41" s="71"/>
      <c r="F41" s="71"/>
      <c r="G41" s="71"/>
      <c r="H41" s="71"/>
      <c r="I41" s="71"/>
      <c r="J41" s="71"/>
      <c r="M41" s="72"/>
      <c r="N41" s="72"/>
      <c r="O41" s="72"/>
      <c r="P41" s="72"/>
      <c r="Q41" s="72"/>
      <c r="R41" s="72"/>
      <c r="S41" s="72"/>
    </row>
    <row r="42" spans="1:10" ht="15" customHeight="1">
      <c r="A42" s="247" t="s">
        <v>13</v>
      </c>
      <c r="B42" s="249" t="s">
        <v>22</v>
      </c>
      <c r="C42" s="77" t="s">
        <v>413</v>
      </c>
      <c r="D42" s="67"/>
      <c r="E42" s="67"/>
      <c r="F42" s="67"/>
      <c r="G42" s="67"/>
      <c r="H42" s="67"/>
      <c r="I42" s="67"/>
      <c r="J42" s="73"/>
    </row>
    <row r="43" spans="1:19" ht="12.75" customHeight="1">
      <c r="A43" s="247"/>
      <c r="C43" s="147" t="s">
        <v>261</v>
      </c>
      <c r="D43" s="67"/>
      <c r="E43" s="67"/>
      <c r="F43" s="67"/>
      <c r="G43" s="67"/>
      <c r="H43" s="67"/>
      <c r="I43" s="67"/>
      <c r="J43" s="73"/>
      <c r="R43" s="67"/>
      <c r="S43" s="67"/>
    </row>
    <row r="44" spans="1:19" ht="15" customHeight="1">
      <c r="A44" s="247"/>
      <c r="C44" s="147" t="s">
        <v>207</v>
      </c>
      <c r="D44" s="67"/>
      <c r="E44" s="67"/>
      <c r="F44" s="67"/>
      <c r="G44" s="67"/>
      <c r="H44" s="67"/>
      <c r="I44" s="67"/>
      <c r="J44" s="73"/>
      <c r="K44" s="37"/>
      <c r="L44" s="90"/>
      <c r="M44" s="37"/>
      <c r="N44" s="90"/>
      <c r="O44" s="37"/>
      <c r="P44" s="90"/>
      <c r="Q44" s="37"/>
      <c r="R44" s="67"/>
      <c r="S44" s="67"/>
    </row>
    <row r="45" spans="1:19" ht="1.5" customHeight="1">
      <c r="A45" s="247"/>
      <c r="B45" s="246"/>
      <c r="C45" s="246"/>
      <c r="D45" s="71"/>
      <c r="E45" s="71"/>
      <c r="F45" s="71"/>
      <c r="G45" s="71"/>
      <c r="H45" s="71"/>
      <c r="I45" s="71"/>
      <c r="J45" s="71"/>
      <c r="M45" s="70"/>
      <c r="N45" s="70"/>
      <c r="O45" s="70"/>
      <c r="P45" s="70"/>
      <c r="Q45" s="70"/>
      <c r="R45" s="70"/>
      <c r="S45" s="70"/>
    </row>
    <row r="46" spans="1:19" ht="15" customHeight="1">
      <c r="A46" s="247"/>
      <c r="B46" s="249" t="s">
        <v>23</v>
      </c>
      <c r="C46" s="277" t="s">
        <v>333</v>
      </c>
      <c r="D46" s="67"/>
      <c r="E46" s="67"/>
      <c r="F46" s="67"/>
      <c r="G46" s="67"/>
      <c r="H46" s="67"/>
      <c r="I46" s="67"/>
      <c r="J46" s="73"/>
      <c r="M46" s="67"/>
      <c r="N46" s="67"/>
      <c r="O46" s="67"/>
      <c r="P46" s="67"/>
      <c r="Q46" s="67"/>
      <c r="R46" s="67"/>
      <c r="S46" s="67"/>
    </row>
    <row r="47" spans="1:19" ht="15" customHeight="1">
      <c r="A47" s="247"/>
      <c r="B47" s="249"/>
      <c r="C47" s="277" t="s">
        <v>332</v>
      </c>
      <c r="D47" s="67"/>
      <c r="E47" s="67"/>
      <c r="F47" s="67"/>
      <c r="G47" s="67"/>
      <c r="H47" s="67"/>
      <c r="I47" s="67"/>
      <c r="J47" s="73"/>
      <c r="R47" s="67"/>
      <c r="S47" s="67"/>
    </row>
    <row r="48" spans="1:19" ht="15" customHeight="1">
      <c r="A48" s="247"/>
      <c r="B48" s="249"/>
      <c r="C48" s="147" t="s">
        <v>414</v>
      </c>
      <c r="D48" s="67"/>
      <c r="E48" s="67"/>
      <c r="F48" s="67"/>
      <c r="G48" s="67"/>
      <c r="H48" s="67"/>
      <c r="I48" s="67"/>
      <c r="J48" s="73"/>
      <c r="K48" s="37"/>
      <c r="L48" s="90"/>
      <c r="M48" s="37"/>
      <c r="N48" s="90"/>
      <c r="O48" s="37"/>
      <c r="P48" s="90"/>
      <c r="Q48" s="37"/>
      <c r="R48" s="67"/>
      <c r="S48" s="67"/>
    </row>
    <row r="49" spans="1:19" ht="1.5" customHeight="1">
      <c r="A49" s="247"/>
      <c r="B49" s="246"/>
      <c r="C49" s="246"/>
      <c r="D49" s="71"/>
      <c r="E49" s="71"/>
      <c r="F49" s="71"/>
      <c r="G49" s="71"/>
      <c r="H49" s="71"/>
      <c r="I49" s="71"/>
      <c r="J49" s="71"/>
      <c r="M49" s="70"/>
      <c r="N49" s="70"/>
      <c r="O49" s="70"/>
      <c r="P49" s="70"/>
      <c r="Q49" s="70"/>
      <c r="R49" s="70"/>
      <c r="S49" s="70"/>
    </row>
    <row r="50" spans="1:3" ht="15">
      <c r="A50" s="247" t="s">
        <v>14</v>
      </c>
      <c r="B50" s="135" t="s">
        <v>138</v>
      </c>
      <c r="C50" s="135"/>
    </row>
    <row r="51" spans="1:3" ht="15">
      <c r="A51" s="247"/>
      <c r="B51" s="156" t="s">
        <v>415</v>
      </c>
      <c r="C51" s="135"/>
    </row>
    <row r="52" spans="1:17" ht="15">
      <c r="A52" s="247"/>
      <c r="B52" s="156" t="s">
        <v>416</v>
      </c>
      <c r="C52" s="135"/>
      <c r="K52" s="37"/>
      <c r="L52" s="90"/>
      <c r="M52" s="37"/>
      <c r="N52" s="90"/>
      <c r="O52" s="37"/>
      <c r="P52" s="90"/>
      <c r="Q52" s="37"/>
    </row>
    <row r="53" spans="1:17" ht="1.5" customHeight="1">
      <c r="A53" s="247"/>
      <c r="B53" s="246"/>
      <c r="C53" s="246"/>
      <c r="D53" s="71"/>
      <c r="E53" s="71"/>
      <c r="F53" s="71"/>
      <c r="G53" s="71"/>
      <c r="H53" s="71"/>
      <c r="I53" s="71"/>
      <c r="J53" s="71"/>
      <c r="K53" s="70"/>
      <c r="L53" s="70"/>
      <c r="M53" s="70"/>
      <c r="N53" s="70"/>
      <c r="O53" s="70"/>
      <c r="P53" s="70"/>
      <c r="Q53" s="70"/>
    </row>
    <row r="54" spans="1:3" ht="15">
      <c r="A54" s="247" t="s">
        <v>15</v>
      </c>
      <c r="B54" s="135" t="s">
        <v>418</v>
      </c>
      <c r="C54" s="135"/>
    </row>
    <row r="55" spans="1:17" ht="15">
      <c r="A55" s="247"/>
      <c r="B55" s="156" t="s">
        <v>417</v>
      </c>
      <c r="C55" s="135"/>
      <c r="K55" s="37"/>
      <c r="L55" s="90"/>
      <c r="M55" s="37"/>
      <c r="N55" s="90"/>
      <c r="O55" s="37"/>
      <c r="P55" s="90"/>
      <c r="Q55" s="37"/>
    </row>
    <row r="56" spans="1:19" ht="1.5" customHeight="1">
      <c r="A56" s="247"/>
      <c r="B56" s="246"/>
      <c r="C56" s="246"/>
      <c r="D56" s="71"/>
      <c r="E56" s="71"/>
      <c r="F56" s="71"/>
      <c r="G56" s="71"/>
      <c r="H56" s="71"/>
      <c r="I56" s="71"/>
      <c r="J56" s="71"/>
      <c r="M56" s="70"/>
      <c r="N56" s="70"/>
      <c r="O56" s="70"/>
      <c r="P56" s="70"/>
      <c r="Q56" s="70"/>
      <c r="R56" s="70"/>
      <c r="S56" s="70"/>
    </row>
    <row r="57" spans="1:19" ht="15">
      <c r="A57" s="247" t="s">
        <v>16</v>
      </c>
      <c r="B57" s="135" t="s">
        <v>339</v>
      </c>
      <c r="C57" s="135"/>
      <c r="K57" s="75">
        <f>IF('Data Entry Page'!$H$77&lt;&gt;"",IF('Data Entry Page'!H19&gt;0,+K40-K44-K48-K52+K55,""),"")</f>
      </c>
      <c r="L57" s="70"/>
      <c r="M57" s="75">
        <f>IF('Data Entry Page'!$H$77&lt;&gt;"",IF('Data Entry Page'!J19&gt;0,+M40-M44-M48-M52+M55,""),"")</f>
      </c>
      <c r="N57" s="70"/>
      <c r="O57" s="75">
        <f>IF('Data Entry Page'!$H$77&lt;&gt;"",IF('Data Entry Page'!L19&gt;0,+O40-O44-O48-O52+O55,""),"")</f>
      </c>
      <c r="P57" s="70"/>
      <c r="Q57" s="75">
        <f>IF('Data Entry Page'!$H$77&lt;&gt;"",IF('Data Entry Page'!N19&gt;0,+Q40-Q44-Q48-Q52+Q55,""),"")</f>
      </c>
      <c r="R57" s="70"/>
      <c r="S57" s="70"/>
    </row>
    <row r="58" spans="1:17" ht="1.5" customHeight="1">
      <c r="A58" s="247"/>
      <c r="B58" s="246"/>
      <c r="C58" s="246"/>
      <c r="D58" s="71"/>
      <c r="E58" s="71"/>
      <c r="F58" s="71"/>
      <c r="G58" s="71"/>
      <c r="H58" s="71"/>
      <c r="I58" s="71"/>
      <c r="J58" s="71"/>
      <c r="K58" s="72"/>
      <c r="L58" s="72"/>
      <c r="M58" s="72"/>
      <c r="N58" s="72"/>
      <c r="O58" s="72"/>
      <c r="P58" s="72"/>
      <c r="Q58" s="72"/>
    </row>
    <row r="59" spans="1:17" ht="15">
      <c r="A59" s="247" t="s">
        <v>2</v>
      </c>
      <c r="B59" s="135" t="s">
        <v>311</v>
      </c>
      <c r="C59" s="76"/>
      <c r="D59" s="81"/>
      <c r="E59" s="81"/>
      <c r="F59" s="81"/>
      <c r="G59" s="81"/>
      <c r="H59" s="81"/>
      <c r="I59" s="81"/>
      <c r="J59" s="81"/>
      <c r="K59" s="69">
        <f>IF('Data Entry Page'!$L$77&gt;0,+'Form C'!$N$58,"")</f>
      </c>
      <c r="L59" s="70"/>
      <c r="M59" s="69">
        <f>IF('Data Entry Page'!$L$77&gt;0,+'Form C'!$N$58,"")</f>
      </c>
      <c r="N59" s="70"/>
      <c r="O59" s="69">
        <f>IF('Data Entry Page'!$L$77&gt;0,+'Form C'!$N$58,"")</f>
      </c>
      <c r="P59" s="70"/>
      <c r="Q59" s="69">
        <f>IF('Data Entry Page'!$L$77&gt;0,+'Form C'!$N$58,"")</f>
      </c>
    </row>
    <row r="60" spans="1:17" ht="1.5" customHeight="1">
      <c r="A60" s="247"/>
      <c r="B60" s="246"/>
      <c r="C60" s="246"/>
      <c r="D60" s="71"/>
      <c r="E60" s="71"/>
      <c r="F60" s="71"/>
      <c r="G60" s="71"/>
      <c r="H60" s="71"/>
      <c r="I60" s="71"/>
      <c r="J60" s="71"/>
      <c r="K60" s="72"/>
      <c r="L60" s="72"/>
      <c r="M60" s="72"/>
      <c r="N60" s="72"/>
      <c r="O60" s="72"/>
      <c r="P60" s="72"/>
      <c r="Q60" s="72"/>
    </row>
    <row r="61" spans="1:17" ht="15">
      <c r="A61" s="247" t="s">
        <v>17</v>
      </c>
      <c r="B61" s="135" t="s">
        <v>334</v>
      </c>
      <c r="C61" s="135"/>
      <c r="K61" s="72"/>
      <c r="L61" s="72"/>
      <c r="M61" s="72"/>
      <c r="N61" s="72"/>
      <c r="O61" s="72"/>
      <c r="P61" s="72"/>
      <c r="Q61" s="72"/>
    </row>
    <row r="62" spans="1:17" ht="15">
      <c r="A62" s="65"/>
      <c r="B62" s="156" t="s">
        <v>420</v>
      </c>
      <c r="C62" s="250"/>
      <c r="K62" s="72"/>
      <c r="L62" s="72"/>
      <c r="M62" s="72"/>
      <c r="N62" s="72"/>
      <c r="O62" s="72"/>
      <c r="P62" s="72"/>
      <c r="Q62" s="72"/>
    </row>
    <row r="63" spans="2:19" ht="15">
      <c r="B63" s="156" t="s">
        <v>361</v>
      </c>
      <c r="C63" s="80"/>
      <c r="K63" s="69">
        <f>IF(OR('Data Entry Page'!$H$52="No",'Data Entry Page'!$N$50&gt;0),+'Form B'!G113,"")</f>
      </c>
      <c r="L63" s="70"/>
      <c r="M63" s="69">
        <f>IF(OR('Data Entry Page'!$H$52="No",'Data Entry Page'!$N$50&gt;0),+'Form B'!I113,"")</f>
      </c>
      <c r="N63" s="70"/>
      <c r="O63" s="69">
        <f>IF(OR('Data Entry Page'!$H$52="No",'Data Entry Page'!$N$50&gt;0),+'Form B'!K113,"")</f>
      </c>
      <c r="P63" s="70"/>
      <c r="Q63" s="69">
        <f>IF(OR('Data Entry Page'!$H$52="No",'Data Entry Page'!$N$50&gt;0),+'Form B'!M113,"")</f>
      </c>
      <c r="S63" s="69">
        <f>IF(OR('Data Entry Page'!$H$52="No",'Data Entry Page'!$N$50&gt;0),+'Form B'!O113,"")</f>
      </c>
    </row>
    <row r="64" spans="2:17" ht="0.75" customHeight="1">
      <c r="B64" s="80"/>
      <c r="C64" s="80"/>
      <c r="K64" s="82"/>
      <c r="L64" s="83"/>
      <c r="M64" s="82"/>
      <c r="N64" s="83"/>
      <c r="O64" s="82"/>
      <c r="P64" s="83"/>
      <c r="Q64" s="82"/>
    </row>
    <row r="65" spans="1:17" ht="15" hidden="1">
      <c r="A65" s="84" t="s">
        <v>421</v>
      </c>
      <c r="B65" s="59"/>
      <c r="C65" s="59"/>
      <c r="D65" s="59"/>
      <c r="E65" s="59"/>
      <c r="F65" s="59"/>
      <c r="G65" s="59"/>
      <c r="H65" s="59"/>
      <c r="I65" s="59"/>
      <c r="J65" s="59"/>
      <c r="K65" s="59"/>
      <c r="L65" s="59"/>
      <c r="M65" s="59"/>
      <c r="N65" s="59"/>
      <c r="O65" s="59"/>
      <c r="P65" s="59"/>
      <c r="Q65" s="59"/>
    </row>
    <row r="66" spans="1:15" ht="15" customHeight="1" hidden="1">
      <c r="A66" s="81" t="s">
        <v>21</v>
      </c>
      <c r="B66" s="81"/>
      <c r="C66" s="81"/>
      <c r="D66" s="381"/>
      <c r="E66" s="381"/>
      <c r="F66" s="380"/>
      <c r="G66" s="78" t="s">
        <v>102</v>
      </c>
      <c r="H66" s="78"/>
      <c r="I66" s="388">
        <f>+A5</f>
      </c>
      <c r="J66" s="389"/>
      <c r="K66" s="389"/>
      <c r="L66" s="389"/>
      <c r="M66" s="389"/>
      <c r="N66" s="389"/>
      <c r="O66" s="85" t="s">
        <v>139</v>
      </c>
    </row>
    <row r="67" spans="1:17" ht="15" customHeight="1" hidden="1">
      <c r="A67" s="48" t="s">
        <v>103</v>
      </c>
      <c r="B67" s="81"/>
      <c r="C67" s="81"/>
      <c r="D67" s="382"/>
      <c r="E67" s="382"/>
      <c r="F67" s="383"/>
      <c r="G67" s="86" t="s">
        <v>187</v>
      </c>
      <c r="H67" s="81"/>
      <c r="I67" s="81"/>
      <c r="J67" s="81"/>
      <c r="K67" s="81"/>
      <c r="L67" s="81"/>
      <c r="M67" s="81"/>
      <c r="N67" s="81"/>
      <c r="O67" s="81"/>
      <c r="P67" s="81"/>
      <c r="Q67" s="81"/>
    </row>
    <row r="68" spans="1:17" ht="15" customHeight="1" hidden="1">
      <c r="A68" s="48" t="s">
        <v>186</v>
      </c>
      <c r="B68" s="81"/>
      <c r="C68" s="81"/>
      <c r="F68" s="85"/>
      <c r="G68" s="86"/>
      <c r="H68" s="81"/>
      <c r="I68" s="81"/>
      <c r="J68" s="81"/>
      <c r="K68" s="81"/>
      <c r="L68" s="81"/>
      <c r="M68" s="81"/>
      <c r="N68" s="81"/>
      <c r="O68" s="81"/>
      <c r="P68" s="81"/>
      <c r="Q68" s="81"/>
    </row>
    <row r="69" spans="1:10" ht="1.5" customHeight="1" hidden="1">
      <c r="A69" s="65"/>
      <c r="B69" s="71"/>
      <c r="C69" s="71"/>
      <c r="D69" s="71"/>
      <c r="E69" s="71"/>
      <c r="F69" s="71"/>
      <c r="G69" s="71"/>
      <c r="H69" s="71"/>
      <c r="I69" s="71"/>
      <c r="J69" s="71"/>
    </row>
    <row r="70" spans="1:19" ht="15" hidden="1">
      <c r="A70" s="212" t="s">
        <v>363</v>
      </c>
      <c r="B70" s="213"/>
      <c r="C70" s="213"/>
      <c r="D70" s="213"/>
      <c r="E70" s="213"/>
      <c r="F70" s="213"/>
      <c r="G70" s="213"/>
      <c r="H70" s="213"/>
      <c r="I70" s="213"/>
      <c r="J70" s="213"/>
      <c r="L70" s="214"/>
      <c r="M70" s="213"/>
      <c r="N70" s="213"/>
      <c r="O70" s="213"/>
      <c r="P70" s="213"/>
      <c r="Q70" s="215"/>
      <c r="S70" s="272"/>
    </row>
    <row r="71" spans="1:18" ht="15" hidden="1">
      <c r="A71" s="296" t="s">
        <v>362</v>
      </c>
      <c r="B71" s="213"/>
      <c r="C71" s="213"/>
      <c r="D71" s="213"/>
      <c r="E71" s="213"/>
      <c r="F71" s="213"/>
      <c r="G71" s="213"/>
      <c r="H71" s="213"/>
      <c r="I71" s="216"/>
      <c r="J71" s="213"/>
      <c r="L71" s="214"/>
      <c r="M71" s="213"/>
      <c r="N71" s="213"/>
      <c r="O71" s="213"/>
      <c r="P71" s="213"/>
      <c r="Q71" s="213"/>
      <c r="R71" s="213"/>
    </row>
    <row r="72" spans="1:18" ht="15" customHeight="1" hidden="1">
      <c r="A72" s="379"/>
      <c r="B72" s="380"/>
      <c r="C72" s="380"/>
      <c r="F72" s="287"/>
      <c r="G72" s="287"/>
      <c r="H72" s="287"/>
      <c r="K72" s="381"/>
      <c r="L72" s="380"/>
      <c r="M72" s="380"/>
      <c r="Q72" s="18"/>
      <c r="R72" s="59"/>
    </row>
    <row r="73" spans="1:17" ht="15" hidden="1">
      <c r="A73" s="78" t="s">
        <v>65</v>
      </c>
      <c r="B73" s="72"/>
      <c r="C73" s="72"/>
      <c r="F73" s="78" t="s">
        <v>18</v>
      </c>
      <c r="G73" s="60"/>
      <c r="H73" s="60"/>
      <c r="K73" s="89" t="s">
        <v>19</v>
      </c>
      <c r="L73" s="62"/>
      <c r="M73" s="62"/>
      <c r="Q73" s="89" t="s">
        <v>121</v>
      </c>
    </row>
    <row r="74" spans="1:19" ht="0.75" customHeight="1">
      <c r="A74" s="59"/>
      <c r="B74" s="59"/>
      <c r="C74" s="59"/>
      <c r="D74" s="59"/>
      <c r="E74" s="59"/>
      <c r="F74" s="59"/>
      <c r="G74" s="59"/>
      <c r="H74" s="59"/>
      <c r="I74" s="59"/>
      <c r="J74" s="59"/>
      <c r="K74" s="59"/>
      <c r="L74" s="59"/>
      <c r="M74" s="59"/>
      <c r="N74" s="59"/>
      <c r="O74" s="62"/>
      <c r="P74" s="62"/>
      <c r="Q74" s="62"/>
      <c r="S74" s="62"/>
    </row>
    <row r="75" spans="1:19" s="59" customFormat="1" ht="15" customHeight="1" hidden="1">
      <c r="A75" s="217" t="s">
        <v>342</v>
      </c>
      <c r="B75" s="218"/>
      <c r="C75" s="218"/>
      <c r="D75" s="218"/>
      <c r="E75" s="218"/>
      <c r="F75" s="218"/>
      <c r="G75" s="218"/>
      <c r="H75" s="218"/>
      <c r="I75" s="218"/>
      <c r="J75" s="218"/>
      <c r="K75" s="218"/>
      <c r="L75" s="218"/>
      <c r="M75" s="218"/>
      <c r="N75" s="218"/>
      <c r="O75" s="218"/>
      <c r="P75" s="218"/>
      <c r="Q75" s="218"/>
      <c r="R75" s="218"/>
      <c r="S75" s="218"/>
    </row>
    <row r="76" spans="1:17" s="59" customFormat="1" ht="15" customHeight="1" hidden="1">
      <c r="A76" s="223" t="s">
        <v>343</v>
      </c>
      <c r="B76" s="86"/>
      <c r="C76" s="86"/>
      <c r="D76" s="86"/>
      <c r="E76" s="86"/>
      <c r="F76" s="86"/>
      <c r="G76" s="86"/>
      <c r="H76" s="86"/>
      <c r="I76" s="86"/>
      <c r="J76" s="220" t="s">
        <v>257</v>
      </c>
      <c r="K76" s="219"/>
      <c r="M76" s="219"/>
      <c r="O76" s="219"/>
      <c r="Q76" s="219"/>
    </row>
    <row r="77" spans="1:17" s="59" customFormat="1" ht="15" hidden="1">
      <c r="A77" s="224" t="s">
        <v>344</v>
      </c>
      <c r="B77" s="224"/>
      <c r="C77" s="224"/>
      <c r="D77" s="224"/>
      <c r="E77" s="224"/>
      <c r="F77" s="224"/>
      <c r="G77" s="224"/>
      <c r="H77" s="224"/>
      <c r="I77" s="224"/>
      <c r="J77" s="220" t="s">
        <v>258</v>
      </c>
      <c r="K77" s="219"/>
      <c r="M77" s="219"/>
      <c r="O77" s="219"/>
      <c r="Q77" s="219"/>
    </row>
    <row r="78" spans="1:17" s="59" customFormat="1" ht="15" hidden="1">
      <c r="A78" s="224" t="s">
        <v>262</v>
      </c>
      <c r="B78" s="224"/>
      <c r="C78" s="224"/>
      <c r="D78" s="224"/>
      <c r="E78" s="224"/>
      <c r="F78" s="224"/>
      <c r="G78" s="224"/>
      <c r="H78" s="224"/>
      <c r="I78" s="224"/>
      <c r="J78" s="221" t="s">
        <v>259</v>
      </c>
      <c r="K78" s="219"/>
      <c r="L78" s="48"/>
      <c r="M78" s="219"/>
      <c r="N78" s="48"/>
      <c r="O78" s="219"/>
      <c r="P78" s="48"/>
      <c r="Q78" s="219"/>
    </row>
    <row r="79" spans="2:11" ht="0.75" customHeight="1" hidden="1">
      <c r="B79" s="81"/>
      <c r="C79" s="81"/>
      <c r="D79" s="81"/>
      <c r="E79" s="81"/>
      <c r="F79" s="81"/>
      <c r="G79" s="81"/>
      <c r="H79" s="81"/>
      <c r="I79" s="81"/>
      <c r="J79" s="81"/>
      <c r="K79" s="81"/>
    </row>
    <row r="80" spans="1:18" ht="15" customHeight="1" hidden="1">
      <c r="A80" s="379"/>
      <c r="B80" s="380"/>
      <c r="C80" s="380"/>
      <c r="F80" s="88"/>
      <c r="G80" s="88"/>
      <c r="H80" s="88"/>
      <c r="K80" s="381"/>
      <c r="L80" s="380"/>
      <c r="M80" s="380"/>
      <c r="Q80" s="18"/>
      <c r="R80" s="59"/>
    </row>
    <row r="81" spans="1:17" ht="15" hidden="1">
      <c r="A81" s="78" t="s">
        <v>65</v>
      </c>
      <c r="B81" s="72"/>
      <c r="C81" s="72"/>
      <c r="F81" s="78" t="s">
        <v>340</v>
      </c>
      <c r="G81" s="60"/>
      <c r="H81" s="60"/>
      <c r="K81" s="89" t="s">
        <v>341</v>
      </c>
      <c r="L81" s="62"/>
      <c r="M81" s="62"/>
      <c r="Q81" s="89" t="s">
        <v>121</v>
      </c>
    </row>
    <row r="82" spans="1:19" s="334" customFormat="1" ht="15" customHeight="1">
      <c r="A82" s="399" t="s">
        <v>440</v>
      </c>
      <c r="B82" s="400"/>
      <c r="C82" s="400"/>
      <c r="D82" s="400"/>
      <c r="E82" s="400"/>
      <c r="F82" s="400"/>
      <c r="G82" s="400"/>
      <c r="H82" s="400"/>
      <c r="I82" s="400"/>
      <c r="J82" s="400"/>
      <c r="K82" s="400"/>
      <c r="L82" s="400"/>
      <c r="M82" s="400"/>
      <c r="N82" s="387"/>
      <c r="O82" s="387"/>
      <c r="P82" s="387"/>
      <c r="Q82" s="387"/>
      <c r="R82" s="387"/>
      <c r="S82" s="387"/>
    </row>
    <row r="83" spans="1:19" s="335" customFormat="1" ht="15" customHeight="1" hidden="1">
      <c r="A83" s="401"/>
      <c r="B83" s="401"/>
      <c r="C83" s="401"/>
      <c r="D83" s="401"/>
      <c r="E83" s="401"/>
      <c r="F83" s="401"/>
      <c r="G83" s="401"/>
      <c r="H83" s="401"/>
      <c r="I83" s="401"/>
      <c r="J83" s="401"/>
      <c r="K83" s="401"/>
      <c r="L83" s="401"/>
      <c r="M83" s="401"/>
      <c r="N83" s="387"/>
      <c r="O83" s="387"/>
      <c r="P83" s="387"/>
      <c r="Q83" s="387"/>
      <c r="R83" s="387"/>
      <c r="S83" s="387"/>
    </row>
    <row r="84" spans="1:19" s="335" customFormat="1" ht="15" customHeight="1" hidden="1">
      <c r="A84" s="401"/>
      <c r="B84" s="401"/>
      <c r="C84" s="401"/>
      <c r="D84" s="401"/>
      <c r="E84" s="401"/>
      <c r="F84" s="401"/>
      <c r="G84" s="401"/>
      <c r="H84" s="401"/>
      <c r="I84" s="401"/>
      <c r="J84" s="401"/>
      <c r="K84" s="401"/>
      <c r="L84" s="401"/>
      <c r="M84" s="401"/>
      <c r="N84" s="387"/>
      <c r="O84" s="387"/>
      <c r="P84" s="387"/>
      <c r="Q84" s="387"/>
      <c r="R84" s="387"/>
      <c r="S84" s="387"/>
    </row>
    <row r="85" spans="1:19" s="334" customFormat="1" ht="1.5" customHeight="1" hidden="1">
      <c r="A85" s="401"/>
      <c r="B85" s="401"/>
      <c r="C85" s="401"/>
      <c r="D85" s="401"/>
      <c r="E85" s="401"/>
      <c r="F85" s="401"/>
      <c r="G85" s="401"/>
      <c r="H85" s="401"/>
      <c r="I85" s="401"/>
      <c r="J85" s="401"/>
      <c r="K85" s="401"/>
      <c r="L85" s="401"/>
      <c r="M85" s="401"/>
      <c r="N85" s="387"/>
      <c r="O85" s="387"/>
      <c r="P85" s="387"/>
      <c r="Q85" s="387"/>
      <c r="R85" s="387"/>
      <c r="S85" s="387"/>
    </row>
    <row r="86" spans="1:19" s="334" customFormat="1" ht="15" customHeight="1" hidden="1">
      <c r="A86" s="401"/>
      <c r="B86" s="401"/>
      <c r="C86" s="401"/>
      <c r="D86" s="401"/>
      <c r="E86" s="401"/>
      <c r="F86" s="401"/>
      <c r="G86" s="401"/>
      <c r="H86" s="401"/>
      <c r="I86" s="401"/>
      <c r="J86" s="401"/>
      <c r="K86" s="401"/>
      <c r="L86" s="401"/>
      <c r="M86" s="401"/>
      <c r="N86" s="387"/>
      <c r="O86" s="387"/>
      <c r="P86" s="387"/>
      <c r="Q86" s="387"/>
      <c r="R86" s="387"/>
      <c r="S86" s="387"/>
    </row>
    <row r="87" spans="1:19" s="334" customFormat="1" ht="14.25" customHeight="1" hidden="1">
      <c r="A87" s="401"/>
      <c r="B87" s="401"/>
      <c r="C87" s="401"/>
      <c r="D87" s="401"/>
      <c r="E87" s="401"/>
      <c r="F87" s="401"/>
      <c r="G87" s="401"/>
      <c r="H87" s="401"/>
      <c r="I87" s="401"/>
      <c r="J87" s="401"/>
      <c r="K87" s="401"/>
      <c r="L87" s="401"/>
      <c r="M87" s="401"/>
      <c r="N87" s="387"/>
      <c r="O87" s="387"/>
      <c r="P87" s="387"/>
      <c r="Q87" s="387"/>
      <c r="R87" s="387"/>
      <c r="S87" s="387"/>
    </row>
    <row r="88" spans="1:19" s="334" customFormat="1" ht="1.5" customHeight="1" hidden="1">
      <c r="A88" s="401"/>
      <c r="B88" s="401"/>
      <c r="C88" s="401"/>
      <c r="D88" s="401"/>
      <c r="E88" s="401"/>
      <c r="F88" s="401"/>
      <c r="G88" s="401"/>
      <c r="H88" s="401"/>
      <c r="I88" s="401"/>
      <c r="J88" s="401"/>
      <c r="K88" s="401"/>
      <c r="L88" s="401"/>
      <c r="M88" s="401"/>
      <c r="N88" s="387"/>
      <c r="O88" s="387"/>
      <c r="P88" s="387"/>
      <c r="Q88" s="387"/>
      <c r="R88" s="387"/>
      <c r="S88" s="387"/>
    </row>
    <row r="89" spans="1:19" s="334" customFormat="1" ht="1.5" customHeight="1">
      <c r="A89" s="401"/>
      <c r="B89" s="401"/>
      <c r="C89" s="401"/>
      <c r="D89" s="401"/>
      <c r="E89" s="401"/>
      <c r="F89" s="401"/>
      <c r="G89" s="401"/>
      <c r="H89" s="401"/>
      <c r="I89" s="401"/>
      <c r="J89" s="401"/>
      <c r="K89" s="401"/>
      <c r="L89" s="401"/>
      <c r="M89" s="401"/>
      <c r="N89" s="387"/>
      <c r="O89" s="387"/>
      <c r="P89" s="387"/>
      <c r="Q89" s="387"/>
      <c r="R89" s="387"/>
      <c r="S89" s="387"/>
    </row>
    <row r="90" spans="1:19" s="334" customFormat="1" ht="15">
      <c r="A90" s="401"/>
      <c r="B90" s="401"/>
      <c r="C90" s="401"/>
      <c r="D90" s="401"/>
      <c r="E90" s="401"/>
      <c r="F90" s="401"/>
      <c r="G90" s="401"/>
      <c r="H90" s="401"/>
      <c r="I90" s="401"/>
      <c r="J90" s="401"/>
      <c r="K90" s="401"/>
      <c r="L90" s="401"/>
      <c r="M90" s="401"/>
      <c r="N90" s="387"/>
      <c r="O90" s="387"/>
      <c r="P90" s="387"/>
      <c r="Q90" s="387"/>
      <c r="R90" s="387"/>
      <c r="S90" s="387"/>
    </row>
    <row r="91" spans="1:19" s="334" customFormat="1" ht="15">
      <c r="A91" s="401"/>
      <c r="B91" s="401"/>
      <c r="C91" s="401"/>
      <c r="D91" s="401"/>
      <c r="E91" s="401"/>
      <c r="F91" s="401"/>
      <c r="G91" s="401"/>
      <c r="H91" s="401"/>
      <c r="I91" s="401"/>
      <c r="J91" s="401"/>
      <c r="K91" s="401"/>
      <c r="L91" s="401"/>
      <c r="M91" s="401"/>
      <c r="N91" s="387"/>
      <c r="O91" s="387"/>
      <c r="P91" s="387"/>
      <c r="Q91" s="387"/>
      <c r="R91" s="387"/>
      <c r="S91" s="387"/>
    </row>
    <row r="92" spans="2:13" s="334" customFormat="1" ht="4.5" customHeight="1">
      <c r="B92" s="336"/>
      <c r="C92" s="336"/>
      <c r="D92" s="336"/>
      <c r="E92" s="336"/>
      <c r="F92" s="336"/>
      <c r="G92" s="336"/>
      <c r="H92" s="336"/>
      <c r="I92" s="336"/>
      <c r="J92" s="336"/>
      <c r="K92" s="336"/>
      <c r="L92" s="336"/>
      <c r="M92" s="336"/>
    </row>
    <row r="93" spans="1:19" s="334" customFormat="1" ht="16.5" customHeight="1">
      <c r="A93" s="402" t="s">
        <v>441</v>
      </c>
      <c r="B93" s="403"/>
      <c r="C93" s="403"/>
      <c r="D93" s="403"/>
      <c r="E93" s="403"/>
      <c r="F93" s="403"/>
      <c r="G93" s="403"/>
      <c r="H93" s="403"/>
      <c r="I93" s="403"/>
      <c r="J93" s="403"/>
      <c r="K93" s="403"/>
      <c r="L93" s="403"/>
      <c r="M93" s="403"/>
      <c r="N93" s="403"/>
      <c r="O93" s="403"/>
      <c r="P93" s="403"/>
      <c r="Q93" s="403"/>
      <c r="R93" s="403"/>
      <c r="S93" s="403"/>
    </row>
    <row r="94" spans="1:19" s="334" customFormat="1" ht="16.5" customHeight="1">
      <c r="A94" s="402"/>
      <c r="B94" s="403"/>
      <c r="C94" s="403"/>
      <c r="D94" s="403"/>
      <c r="E94" s="403"/>
      <c r="F94" s="403"/>
      <c r="G94" s="403"/>
      <c r="H94" s="403"/>
      <c r="I94" s="403"/>
      <c r="J94" s="403"/>
      <c r="K94" s="403"/>
      <c r="L94" s="403"/>
      <c r="M94" s="403"/>
      <c r="N94" s="403"/>
      <c r="O94" s="403"/>
      <c r="P94" s="403"/>
      <c r="Q94" s="403"/>
      <c r="R94" s="403"/>
      <c r="S94" s="403"/>
    </row>
    <row r="95" spans="1:19" s="334" customFormat="1" ht="16.5" customHeight="1">
      <c r="A95" s="403"/>
      <c r="B95" s="403"/>
      <c r="C95" s="403"/>
      <c r="D95" s="403"/>
      <c r="E95" s="403"/>
      <c r="F95" s="403"/>
      <c r="G95" s="403"/>
      <c r="H95" s="403"/>
      <c r="I95" s="403"/>
      <c r="J95" s="403"/>
      <c r="K95" s="403"/>
      <c r="L95" s="403"/>
      <c r="M95" s="403"/>
      <c r="N95" s="403"/>
      <c r="O95" s="403"/>
      <c r="P95" s="403"/>
      <c r="Q95" s="403"/>
      <c r="R95" s="403"/>
      <c r="S95" s="403"/>
    </row>
    <row r="96" spans="1:18" ht="15">
      <c r="A96" s="290"/>
      <c r="B96" s="60"/>
      <c r="C96" s="60"/>
      <c r="D96" s="60"/>
      <c r="E96" s="60"/>
      <c r="F96" s="60"/>
      <c r="G96" s="60"/>
      <c r="H96" s="60"/>
      <c r="I96" s="60"/>
      <c r="J96" s="60"/>
      <c r="K96" s="60"/>
      <c r="L96" s="60"/>
      <c r="M96" s="60"/>
      <c r="N96" s="60"/>
      <c r="O96" s="60"/>
      <c r="P96" s="60"/>
      <c r="Q96" s="60"/>
      <c r="R96" s="60"/>
    </row>
    <row r="97" ht="3" customHeight="1"/>
    <row r="99" spans="1:19" ht="15" customHeight="1">
      <c r="A99" s="92"/>
      <c r="B99" s="60"/>
      <c r="C99" s="60"/>
      <c r="D99" s="60"/>
      <c r="E99" s="60"/>
      <c r="F99" s="60"/>
      <c r="G99" s="60"/>
      <c r="H99" s="60"/>
      <c r="I99" s="60"/>
      <c r="J99" s="60"/>
      <c r="K99" s="60"/>
      <c r="L99" s="60"/>
      <c r="M99" s="60"/>
      <c r="N99" s="60"/>
      <c r="O99" s="60"/>
      <c r="P99" s="60"/>
      <c r="Q99" s="60"/>
      <c r="R99" s="60"/>
      <c r="S99" s="60"/>
    </row>
    <row r="100" spans="1:19" ht="15" customHeight="1">
      <c r="A100" s="386"/>
      <c r="B100" s="387"/>
      <c r="C100" s="387"/>
      <c r="D100" s="387"/>
      <c r="E100" s="387"/>
      <c r="F100" s="387"/>
      <c r="G100" s="387"/>
      <c r="H100" s="387"/>
      <c r="I100" s="387"/>
      <c r="J100" s="387"/>
      <c r="K100" s="387"/>
      <c r="L100" s="387"/>
      <c r="M100" s="387"/>
      <c r="N100" s="387"/>
      <c r="O100" s="387"/>
      <c r="P100" s="387"/>
      <c r="Q100" s="387"/>
      <c r="R100" s="387"/>
      <c r="S100" s="387"/>
    </row>
    <row r="101" spans="1:19" ht="15" customHeight="1">
      <c r="A101" s="386"/>
      <c r="B101" s="387"/>
      <c r="C101" s="387"/>
      <c r="D101" s="387"/>
      <c r="E101" s="387"/>
      <c r="F101" s="387"/>
      <c r="G101" s="387"/>
      <c r="H101" s="387"/>
      <c r="I101" s="387"/>
      <c r="J101" s="387"/>
      <c r="K101" s="387"/>
      <c r="L101" s="387"/>
      <c r="M101" s="387"/>
      <c r="N101" s="387"/>
      <c r="O101" s="387"/>
      <c r="P101" s="387"/>
      <c r="Q101" s="387"/>
      <c r="R101" s="387"/>
      <c r="S101" s="387"/>
    </row>
    <row r="102" spans="1:19" ht="15" customHeight="1">
      <c r="A102" s="387"/>
      <c r="B102" s="387"/>
      <c r="C102" s="387"/>
      <c r="D102" s="387"/>
      <c r="E102" s="387"/>
      <c r="F102" s="387"/>
      <c r="G102" s="387"/>
      <c r="H102" s="387"/>
      <c r="I102" s="387"/>
      <c r="J102" s="387"/>
      <c r="K102" s="387"/>
      <c r="L102" s="387"/>
      <c r="M102" s="387"/>
      <c r="N102" s="387"/>
      <c r="O102" s="387"/>
      <c r="P102" s="387"/>
      <c r="Q102" s="387"/>
      <c r="R102" s="387"/>
      <c r="S102" s="387"/>
    </row>
  </sheetData>
  <sheetProtection password="A999" sheet="1"/>
  <mergeCells count="15">
    <mergeCell ref="A82:S91"/>
    <mergeCell ref="A93:S95"/>
    <mergeCell ref="B36:H38"/>
    <mergeCell ref="K72:M72"/>
    <mergeCell ref="B26:M27"/>
    <mergeCell ref="A5:E5"/>
    <mergeCell ref="A72:C72"/>
    <mergeCell ref="D66:F66"/>
    <mergeCell ref="D67:F67"/>
    <mergeCell ref="G30:I30"/>
    <mergeCell ref="A100:S102"/>
    <mergeCell ref="K80:M80"/>
    <mergeCell ref="A80:C80"/>
    <mergeCell ref="I66:N66"/>
    <mergeCell ref="A12:S14"/>
  </mergeCells>
  <printOptions/>
  <pageMargins left="0" right="0" top="0" bottom="0" header="0.2" footer="0.2"/>
  <pageSetup orientation="portrait" scale="90" r:id="rId1"/>
  <headerFooter>
    <oddHeader>&amp;R
</oddHeader>
    <oddFooter>&amp;L&amp;"Times New Roman,Bold"&amp;11(Form Revised 07-2015)&amp;C&amp;"Times New Roman,Bold"&amp;11Informal Tax Rate Calculator File
Tax Rate Summary Page</oddFooter>
  </headerFooter>
</worksheet>
</file>

<file path=xl/worksheets/sheet3.xml><?xml version="1.0" encoding="utf-8"?>
<worksheet xmlns="http://schemas.openxmlformats.org/spreadsheetml/2006/main" xmlns:r="http://schemas.openxmlformats.org/officeDocument/2006/relationships">
  <dimension ref="A1:T228"/>
  <sheetViews>
    <sheetView showGridLines="0" zoomScalePageLayoutView="0" workbookViewId="0" topLeftCell="A1">
      <selection activeCell="A1" sqref="A1"/>
    </sheetView>
  </sheetViews>
  <sheetFormatPr defaultColWidth="9.00390625" defaultRowHeight="15.75"/>
  <cols>
    <col min="1" max="1" width="2.625" style="103" customWidth="1"/>
    <col min="2" max="2" width="2.125" style="103" hidden="1" customWidth="1"/>
    <col min="3" max="3" width="6.125" style="103" bestFit="1" customWidth="1"/>
    <col min="4" max="5" width="10.375" style="48" customWidth="1"/>
    <col min="6" max="6" width="10.625" style="48" customWidth="1"/>
    <col min="7" max="7" width="13.125" style="48" customWidth="1"/>
    <col min="8" max="8" width="8.875" style="72" customWidth="1"/>
    <col min="9" max="9" width="12.625" style="94" customWidth="1"/>
    <col min="10" max="10" width="1.37890625" style="48" customWidth="1"/>
    <col min="11" max="11" width="12.625" style="48" customWidth="1"/>
    <col min="12" max="12" width="1.37890625" style="48" customWidth="1"/>
    <col min="13" max="13" width="12.625" style="48" customWidth="1"/>
    <col min="14" max="14" width="1.37890625" style="48" customWidth="1"/>
    <col min="15" max="15" width="11.625" style="48" customWidth="1"/>
    <col min="16" max="16" width="1.37890625" style="48" customWidth="1"/>
    <col min="17" max="17" width="12.625" style="48" customWidth="1"/>
    <col min="18" max="19" width="1.37890625" style="48" customWidth="1"/>
    <col min="20" max="20" width="12.625" style="48" customWidth="1"/>
    <col min="21" max="21" width="1.37890625" style="48" customWidth="1"/>
    <col min="22" max="16384" width="9.00390625" style="48" customWidth="1"/>
  </cols>
  <sheetData>
    <row r="1" spans="1:20" ht="14.25" customHeight="1">
      <c r="A1" s="326" t="s">
        <v>402</v>
      </c>
      <c r="B1" s="93"/>
      <c r="C1" s="93"/>
      <c r="P1" s="271"/>
      <c r="Q1" s="271"/>
      <c r="R1" s="271"/>
      <c r="S1" s="325" t="s">
        <v>266</v>
      </c>
      <c r="T1" s="328">
        <f ca="1">TODAY()</f>
        <v>42205</v>
      </c>
    </row>
    <row r="2" spans="1:20" ht="14.25" customHeight="1">
      <c r="A2" s="326" t="s">
        <v>86</v>
      </c>
      <c r="B2" s="49"/>
      <c r="C2" s="49"/>
      <c r="D2" s="50"/>
      <c r="E2" s="50"/>
      <c r="F2" s="50"/>
      <c r="G2" s="50"/>
      <c r="H2" s="50"/>
      <c r="I2" s="50"/>
      <c r="J2" s="50"/>
      <c r="K2" s="50"/>
      <c r="L2" s="50"/>
      <c r="M2" s="50"/>
      <c r="N2" s="50"/>
      <c r="O2" s="50"/>
      <c r="P2" s="271"/>
      <c r="Q2" s="271"/>
      <c r="R2" s="329"/>
      <c r="S2" s="271"/>
      <c r="T2" s="325" t="s">
        <v>402</v>
      </c>
    </row>
    <row r="3" spans="1:20" ht="14.25" customHeight="1">
      <c r="A3" s="326" t="s">
        <v>443</v>
      </c>
      <c r="B3" s="49"/>
      <c r="C3" s="49"/>
      <c r="D3" s="50"/>
      <c r="E3" s="50"/>
      <c r="F3" s="50"/>
      <c r="G3" s="50"/>
      <c r="H3" s="50"/>
      <c r="I3" s="50"/>
      <c r="J3" s="50"/>
      <c r="K3" s="50"/>
      <c r="L3" s="50"/>
      <c r="M3" s="50"/>
      <c r="N3" s="50"/>
      <c r="O3" s="50"/>
      <c r="P3" s="337"/>
      <c r="Q3" s="337"/>
      <c r="R3" s="326"/>
      <c r="S3" s="326"/>
      <c r="T3" s="330">
        <v>-2015</v>
      </c>
    </row>
    <row r="4" spans="1:20" ht="14.25" customHeight="1" thickBot="1">
      <c r="A4" s="327" t="s">
        <v>306</v>
      </c>
      <c r="B4" s="51"/>
      <c r="C4" s="51"/>
      <c r="D4" s="52"/>
      <c r="E4" s="52"/>
      <c r="F4" s="52"/>
      <c r="G4" s="52"/>
      <c r="H4" s="52"/>
      <c r="I4" s="52"/>
      <c r="J4" s="52"/>
      <c r="K4" s="52"/>
      <c r="L4" s="52"/>
      <c r="M4" s="52"/>
      <c r="N4" s="52"/>
      <c r="O4" s="52"/>
      <c r="P4" s="331"/>
      <c r="Q4" s="331"/>
      <c r="R4" s="331"/>
      <c r="S4" s="331"/>
      <c r="T4" s="332"/>
    </row>
    <row r="5" spans="1:17" ht="15" customHeight="1" thickTop="1">
      <c r="A5" s="54">
        <f>IF(+'Data Entry Page'!A2&lt;&gt;"",+'Data Entry Page'!A2,"")</f>
      </c>
      <c r="B5" s="54"/>
      <c r="C5" s="54"/>
      <c r="D5" s="96"/>
      <c r="E5" s="96"/>
      <c r="F5" s="97"/>
      <c r="I5" s="58" t="str">
        <f>+'Data Entry Page'!H2</f>
        <v>30</v>
      </c>
      <c r="J5" s="58" t="s">
        <v>98</v>
      </c>
      <c r="K5" s="98" t="str">
        <f>+'Data Entry Page'!J2</f>
        <v>096</v>
      </c>
      <c r="L5" s="58" t="s">
        <v>98</v>
      </c>
      <c r="M5" s="55">
        <f>IF(+'Data Entry Page'!L2&lt;&gt;"",+'Data Entry Page'!L2,"")</f>
      </c>
      <c r="O5" s="99">
        <f>IF(+'Data Entry Page'!N2&lt;&gt;"",+'Data Entry Page'!N2,"")</f>
      </c>
      <c r="P5" s="54"/>
      <c r="Q5" s="96"/>
    </row>
    <row r="6" spans="1:20" ht="14.25" customHeight="1">
      <c r="A6" s="100" t="s">
        <v>140</v>
      </c>
      <c r="B6" s="100"/>
      <c r="C6" s="100"/>
      <c r="D6" s="60"/>
      <c r="E6" s="60"/>
      <c r="F6" s="60"/>
      <c r="I6" s="60" t="s">
        <v>141</v>
      </c>
      <c r="J6" s="60"/>
      <c r="K6" s="101"/>
      <c r="L6" s="60"/>
      <c r="M6" s="60"/>
      <c r="O6" s="60" t="s">
        <v>0</v>
      </c>
      <c r="P6" s="60"/>
      <c r="Q6" s="60"/>
      <c r="R6" s="60" t="s">
        <v>20</v>
      </c>
      <c r="S6" s="60"/>
      <c r="T6" s="102"/>
    </row>
    <row r="7" ht="1.5" customHeight="1"/>
    <row r="8" spans="1:20" ht="13.5" customHeight="1" hidden="1">
      <c r="A8" s="104"/>
      <c r="B8" s="104"/>
      <c r="C8" s="104"/>
      <c r="D8" s="61"/>
      <c r="E8" s="61"/>
      <c r="F8" s="61"/>
      <c r="G8" s="61"/>
      <c r="H8" s="105"/>
      <c r="I8" s="106"/>
      <c r="J8" s="61"/>
      <c r="K8" s="61"/>
      <c r="L8" s="61"/>
      <c r="M8" s="61"/>
      <c r="N8" s="61"/>
      <c r="O8" s="61"/>
      <c r="P8" s="61"/>
      <c r="Q8" s="61"/>
      <c r="R8" s="61"/>
      <c r="S8" s="61"/>
      <c r="T8" s="61"/>
    </row>
    <row r="9" spans="1:15" ht="2.25" customHeight="1">
      <c r="A9" s="107"/>
      <c r="B9" s="107"/>
      <c r="C9" s="107"/>
      <c r="D9" s="59"/>
      <c r="E9" s="59"/>
      <c r="F9" s="59"/>
      <c r="G9" s="59"/>
      <c r="H9" s="63"/>
      <c r="I9" s="108"/>
      <c r="J9" s="59"/>
      <c r="K9" s="59"/>
      <c r="L9" s="59"/>
      <c r="M9" s="59"/>
      <c r="N9" s="59"/>
      <c r="O9" s="59"/>
    </row>
    <row r="10" spans="1:20" ht="12.75" customHeight="1">
      <c r="A10" s="405" t="s">
        <v>356</v>
      </c>
      <c r="B10" s="391"/>
      <c r="C10" s="391"/>
      <c r="D10" s="391"/>
      <c r="E10" s="391"/>
      <c r="F10" s="391"/>
      <c r="G10" s="391"/>
      <c r="H10" s="391"/>
      <c r="I10" s="391"/>
      <c r="J10" s="391"/>
      <c r="K10" s="391"/>
      <c r="L10" s="391"/>
      <c r="M10" s="391"/>
      <c r="N10" s="391"/>
      <c r="O10" s="391"/>
      <c r="P10" s="391"/>
      <c r="Q10" s="391"/>
      <c r="R10" s="391"/>
      <c r="S10" s="391"/>
      <c r="T10" s="392"/>
    </row>
    <row r="11" spans="1:20" ht="12.75" customHeight="1">
      <c r="A11" s="406"/>
      <c r="B11" s="394"/>
      <c r="C11" s="394"/>
      <c r="D11" s="394"/>
      <c r="E11" s="394"/>
      <c r="F11" s="394"/>
      <c r="G11" s="394"/>
      <c r="H11" s="394"/>
      <c r="I11" s="394"/>
      <c r="J11" s="394"/>
      <c r="K11" s="394"/>
      <c r="L11" s="394"/>
      <c r="M11" s="394"/>
      <c r="N11" s="394"/>
      <c r="O11" s="394"/>
      <c r="P11" s="394"/>
      <c r="Q11" s="394"/>
      <c r="R11" s="394"/>
      <c r="S11" s="394"/>
      <c r="T11" s="395"/>
    </row>
    <row r="12" spans="1:20" ht="12.75" customHeight="1">
      <c r="A12" s="396"/>
      <c r="B12" s="397"/>
      <c r="C12" s="397"/>
      <c r="D12" s="397"/>
      <c r="E12" s="397"/>
      <c r="F12" s="397"/>
      <c r="G12" s="397"/>
      <c r="H12" s="397"/>
      <c r="I12" s="397"/>
      <c r="J12" s="397"/>
      <c r="K12" s="397"/>
      <c r="L12" s="397"/>
      <c r="M12" s="397"/>
      <c r="N12" s="397"/>
      <c r="O12" s="397"/>
      <c r="P12" s="397"/>
      <c r="Q12" s="397"/>
      <c r="R12" s="397"/>
      <c r="S12" s="397"/>
      <c r="T12" s="398"/>
    </row>
    <row r="13" spans="1:20" ht="13.5" customHeight="1">
      <c r="A13" s="107"/>
      <c r="D13" s="59"/>
      <c r="E13" s="59"/>
      <c r="F13" s="59"/>
      <c r="G13" s="59"/>
      <c r="H13" s="63"/>
      <c r="I13" s="109" t="s">
        <v>82</v>
      </c>
      <c r="J13" s="63"/>
      <c r="K13" s="63" t="s">
        <v>83</v>
      </c>
      <c r="L13" s="63"/>
      <c r="M13" s="110" t="s">
        <v>85</v>
      </c>
      <c r="N13" s="63"/>
      <c r="O13" s="63" t="s">
        <v>84</v>
      </c>
      <c r="S13" s="111"/>
      <c r="T13" s="112" t="s">
        <v>190</v>
      </c>
    </row>
    <row r="14" spans="1:20" ht="13.5" customHeight="1">
      <c r="A14" s="107"/>
      <c r="B14" s="107"/>
      <c r="C14" s="107"/>
      <c r="D14" s="59"/>
      <c r="E14" s="59"/>
      <c r="F14" s="59"/>
      <c r="G14" s="59"/>
      <c r="H14" s="63"/>
      <c r="I14" s="113" t="s">
        <v>4</v>
      </c>
      <c r="J14" s="54"/>
      <c r="K14" s="54"/>
      <c r="L14" s="54"/>
      <c r="M14" s="54"/>
      <c r="N14" s="62"/>
      <c r="O14" s="63" t="s">
        <v>7</v>
      </c>
      <c r="S14" s="111"/>
      <c r="T14" s="114" t="s">
        <v>188</v>
      </c>
    </row>
    <row r="15" spans="8:20" ht="14.25" customHeight="1">
      <c r="H15" s="65"/>
      <c r="I15" s="115" t="s">
        <v>3</v>
      </c>
      <c r="K15" s="58" t="s">
        <v>5</v>
      </c>
      <c r="M15" s="58" t="s">
        <v>6</v>
      </c>
      <c r="O15" s="64" t="s">
        <v>8</v>
      </c>
      <c r="Q15" s="64" t="s">
        <v>46</v>
      </c>
      <c r="S15" s="111"/>
      <c r="T15" s="116" t="s">
        <v>189</v>
      </c>
    </row>
    <row r="16" spans="9:20" ht="2.25" customHeight="1">
      <c r="I16" s="109"/>
      <c r="J16" s="62"/>
      <c r="K16" s="63"/>
      <c r="L16" s="62"/>
      <c r="M16" s="63"/>
      <c r="N16" s="62"/>
      <c r="O16" s="117"/>
      <c r="S16" s="111"/>
      <c r="T16" s="59"/>
    </row>
    <row r="17" spans="1:20" ht="13.5" customHeight="1">
      <c r="A17" s="118" t="s">
        <v>22</v>
      </c>
      <c r="B17" s="118" t="s">
        <v>104</v>
      </c>
      <c r="C17" s="253">
        <f>-'Data Entry Page'!S5+0</f>
        <v>-2015</v>
      </c>
      <c r="D17" s="66" t="s">
        <v>273</v>
      </c>
      <c r="E17" s="67"/>
      <c r="F17" s="67"/>
      <c r="G17" s="67"/>
      <c r="H17" s="119"/>
      <c r="I17" s="120"/>
      <c r="J17" s="67"/>
      <c r="K17" s="67"/>
      <c r="L17" s="67"/>
      <c r="M17" s="67"/>
      <c r="N17" s="67"/>
      <c r="O17" s="67"/>
      <c r="S17" s="111"/>
      <c r="T17" s="59"/>
    </row>
    <row r="18" spans="3:20" ht="13.5" customHeight="1">
      <c r="C18" s="408" t="s">
        <v>208</v>
      </c>
      <c r="D18" s="387"/>
      <c r="E18" s="387"/>
      <c r="F18" s="387"/>
      <c r="G18" s="387"/>
      <c r="I18" s="67"/>
      <c r="J18" s="67"/>
      <c r="K18" s="67"/>
      <c r="L18" s="67"/>
      <c r="M18" s="67"/>
      <c r="N18" s="67"/>
      <c r="O18" s="67"/>
      <c r="S18" s="111"/>
      <c r="T18" s="59"/>
    </row>
    <row r="19" spans="3:20" ht="13.5" customHeight="1">
      <c r="C19" s="387"/>
      <c r="D19" s="387"/>
      <c r="E19" s="387"/>
      <c r="F19" s="387"/>
      <c r="G19" s="387"/>
      <c r="I19" s="67"/>
      <c r="J19" s="67"/>
      <c r="K19" s="67"/>
      <c r="L19" s="67"/>
      <c r="M19" s="67"/>
      <c r="N19" s="67"/>
      <c r="O19" s="67"/>
      <c r="S19" s="111"/>
      <c r="T19" s="59"/>
    </row>
    <row r="20" spans="3:20" ht="13.5" customHeight="1">
      <c r="C20" s="121" t="s">
        <v>108</v>
      </c>
      <c r="E20" s="76"/>
      <c r="F20" s="76"/>
      <c r="G20" s="76"/>
      <c r="I20" s="159">
        <f>IF('Data Entry Page'!$H$31+'Data Entry Page'!$J$31+'Data Entry Page'!$L$31+'Data Entry Page'!$N$31&gt;0,IF(+'Data Entry Page'!H31&gt;0,+'Data Entry Page'!H31,0),"")</f>
      </c>
      <c r="J20" s="122"/>
      <c r="K20" s="159">
        <f>IF('Data Entry Page'!$H$31+'Data Entry Page'!$J$31+'Data Entry Page'!$L$31+'Data Entry Page'!$N$31&gt;0,IF(+'Data Entry Page'!J31&gt;0,+'Data Entry Page'!J31,0),"")</f>
      </c>
      <c r="L20" s="122"/>
      <c r="M20" s="159">
        <f>IF('Data Entry Page'!$H$31+'Data Entry Page'!$J$31+'Data Entry Page'!$L$31+'Data Entry Page'!$N$31&gt;0,IF(+'Data Entry Page'!L31&gt;0,+'Data Entry Page'!L31,0),"")</f>
      </c>
      <c r="N20" s="122"/>
      <c r="O20" s="159">
        <f>IF('Data Entry Page'!$H$31+'Data Entry Page'!$J$31+'Data Entry Page'!$L$31+'Data Entry Page'!$N$31&gt;0,IF(+'Data Entry Page'!N31&gt;0,+'Data Entry Page'!N31,0),"")</f>
      </c>
      <c r="P20" s="122"/>
      <c r="Q20" s="159">
        <f>IF('Data Entry Page'!$H$31+'Data Entry Page'!$J$31+'Data Entry Page'!$L$31+'Data Entry Page'!$N$31&gt;0,'Data Entry Page'!$H$31+'Data Entry Page'!$J$31+'Data Entry Page'!$L$31+'Data Entry Page'!$N$31,"")</f>
      </c>
      <c r="R20" s="122"/>
      <c r="S20" s="123"/>
      <c r="T20" s="159">
        <f>IF('Data Entry Page'!$H$31+'Data Entry Page'!$J$31+'Data Entry Page'!$L$31+'Data Entry Page'!$N$31&gt;0,'Data Entry Page'!$H$31+'Data Entry Page'!$J$31+'Data Entry Page'!$L$31+'Data Entry Page'!$N$31,"")</f>
      </c>
    </row>
    <row r="21" spans="4:20" ht="3" customHeight="1">
      <c r="D21" s="81"/>
      <c r="E21" s="81"/>
      <c r="F21" s="81"/>
      <c r="G21" s="81"/>
      <c r="I21" s="122"/>
      <c r="J21" s="122"/>
      <c r="K21" s="122"/>
      <c r="L21" s="122"/>
      <c r="M21" s="122"/>
      <c r="N21" s="122"/>
      <c r="O21" s="122"/>
      <c r="P21" s="122"/>
      <c r="Q21" s="122"/>
      <c r="R21" s="122"/>
      <c r="S21" s="123"/>
      <c r="T21" s="124"/>
    </row>
    <row r="22" spans="1:20" ht="13.5" customHeight="1">
      <c r="A22" s="118" t="s">
        <v>23</v>
      </c>
      <c r="B22" s="118" t="s">
        <v>104</v>
      </c>
      <c r="C22" s="79" t="s">
        <v>105</v>
      </c>
      <c r="I22" s="122"/>
      <c r="J22" s="122"/>
      <c r="K22" s="122"/>
      <c r="L22" s="122"/>
      <c r="M22" s="122"/>
      <c r="N22" s="122"/>
      <c r="O22" s="122"/>
      <c r="P22" s="122"/>
      <c r="Q22" s="122"/>
      <c r="R22" s="122"/>
      <c r="S22" s="123"/>
      <c r="T22" s="124"/>
    </row>
    <row r="23" spans="3:20" ht="13.5" customHeight="1">
      <c r="C23" s="76" t="s">
        <v>209</v>
      </c>
      <c r="E23" s="76"/>
      <c r="F23" s="76"/>
      <c r="G23" s="76"/>
      <c r="H23" s="76"/>
      <c r="I23" s="122"/>
      <c r="J23" s="122"/>
      <c r="K23" s="122"/>
      <c r="L23" s="122"/>
      <c r="M23" s="122"/>
      <c r="N23" s="122"/>
      <c r="O23" s="122"/>
      <c r="P23" s="122"/>
      <c r="Q23" s="122"/>
      <c r="R23" s="122"/>
      <c r="S23" s="123"/>
      <c r="T23" s="124"/>
    </row>
    <row r="24" spans="3:20" ht="13.5" customHeight="1">
      <c r="C24" s="76" t="s">
        <v>133</v>
      </c>
      <c r="E24" s="81"/>
      <c r="F24" s="81"/>
      <c r="G24" s="81"/>
      <c r="I24" s="159">
        <f>IF(OR('Data Entry Page'!H33&lt;&gt;"",'Form A'!$Q$20&lt;&gt;""),IF('Data Entry Page'!H33&gt;0,'Data Entry Page'!H33,0),"")</f>
      </c>
      <c r="J24" s="122"/>
      <c r="K24" s="159">
        <f>IF(OR('Data Entry Page'!J33&lt;&gt;"",'Form A'!$Q$20&lt;&gt;""),IF('Data Entry Page'!J33&gt;0,'Data Entry Page'!J33,0),"")</f>
      </c>
      <c r="L24" s="122"/>
      <c r="M24" s="159">
        <f>IF(OR('Data Entry Page'!L33&lt;&gt;"",'Form A'!$Q$20&lt;&gt;""),IF('Data Entry Page'!L33&gt;0,'Data Entry Page'!L33,0),"")</f>
      </c>
      <c r="N24" s="122"/>
      <c r="O24" s="159">
        <f>IF(OR(O20&lt;&gt;"",O43&lt;&gt;""),IF(+O20-O27-O43+O46+O50&lt;0,0,+O20-O27-O43+O46+O50),"")</f>
      </c>
      <c r="P24" s="122"/>
      <c r="Q24" s="122"/>
      <c r="R24" s="122"/>
      <c r="S24" s="123"/>
      <c r="T24" s="159">
        <f>IF(OR(I24&lt;&gt;"",K24&lt;&gt;"",M24&lt;&gt;"",O24&lt;&gt;""),+I24+K24+M24+O24,"")</f>
      </c>
    </row>
    <row r="25" spans="3:20" ht="3" customHeight="1">
      <c r="C25" s="81"/>
      <c r="E25" s="81"/>
      <c r="F25" s="81"/>
      <c r="G25" s="81"/>
      <c r="I25" s="122"/>
      <c r="J25" s="122"/>
      <c r="K25" s="122"/>
      <c r="L25" s="122"/>
      <c r="M25" s="122"/>
      <c r="N25" s="122"/>
      <c r="O25" s="122"/>
      <c r="P25" s="122"/>
      <c r="Q25" s="122"/>
      <c r="R25" s="122"/>
      <c r="S25" s="123"/>
      <c r="T25" s="124"/>
    </row>
    <row r="26" spans="1:20" ht="13.5" customHeight="1">
      <c r="A26" s="118" t="s">
        <v>24</v>
      </c>
      <c r="B26" s="118" t="s">
        <v>104</v>
      </c>
      <c r="C26" s="79" t="s">
        <v>106</v>
      </c>
      <c r="I26" s="122"/>
      <c r="J26" s="122"/>
      <c r="K26" s="122"/>
      <c r="L26" s="122"/>
      <c r="M26" s="122"/>
      <c r="N26" s="122"/>
      <c r="O26" s="122"/>
      <c r="P26" s="122"/>
      <c r="Q26" s="122"/>
      <c r="R26" s="122"/>
      <c r="S26" s="123"/>
      <c r="T26" s="124"/>
    </row>
    <row r="27" spans="3:20" ht="13.5" customHeight="1">
      <c r="C27" s="76" t="s">
        <v>210</v>
      </c>
      <c r="E27" s="67"/>
      <c r="F27" s="67"/>
      <c r="G27" s="67"/>
      <c r="I27" s="159">
        <f>IF(OR('Data Entry Page'!H35&lt;&gt;"",'Form A'!$Q$20&lt;&gt;""),IF('Data Entry Page'!H35&gt;0,'Data Entry Page'!H35,0),"")</f>
      </c>
      <c r="J27" s="122"/>
      <c r="K27" s="159">
        <f>IF(OR('Data Entry Page'!J35&lt;&gt;"",'Form A'!$Q$20&lt;&gt;""),IF('Data Entry Page'!J35&gt;0,'Data Entry Page'!J35,0),"")</f>
      </c>
      <c r="L27" s="122"/>
      <c r="M27" s="159">
        <f>IF(OR('Data Entry Page'!L35&lt;&gt;"",'Form A'!$Q$20&lt;&gt;""),IF('Data Entry Page'!L35&gt;0,'Data Entry Page'!L35,0),"")</f>
      </c>
      <c r="N27" s="94"/>
      <c r="O27" s="159">
        <f>IF(OR('Data Entry Page'!N35&lt;&gt;"",'Form A'!$Q$20&lt;&gt;""),IF('Data Entry Page'!N35&gt;0,'Data Entry Page'!N35,0),"")</f>
      </c>
      <c r="P27" s="94"/>
      <c r="Q27" s="94"/>
      <c r="R27" s="94"/>
      <c r="S27" s="197"/>
      <c r="T27" s="159">
        <f>IF(OR(I27&lt;&gt;"",K27&lt;&gt;"",M27&lt;&gt;"",O27&lt;&gt;""),+I27+K27+M27+O27,"")</f>
      </c>
    </row>
    <row r="28" spans="4:20" ht="3" customHeight="1">
      <c r="D28" s="81"/>
      <c r="E28" s="81"/>
      <c r="F28" s="81"/>
      <c r="G28" s="81"/>
      <c r="I28" s="122"/>
      <c r="J28" s="122"/>
      <c r="K28" s="122"/>
      <c r="L28" s="122"/>
      <c r="M28" s="122"/>
      <c r="N28" s="122"/>
      <c r="O28" s="122"/>
      <c r="P28" s="122"/>
      <c r="Q28" s="122"/>
      <c r="R28" s="122"/>
      <c r="S28" s="123"/>
      <c r="T28" s="124"/>
    </row>
    <row r="29" spans="1:20" ht="13.5" customHeight="1">
      <c r="A29" s="118" t="s">
        <v>25</v>
      </c>
      <c r="B29" s="118" t="s">
        <v>104</v>
      </c>
      <c r="C29" s="409" t="s">
        <v>312</v>
      </c>
      <c r="D29" s="387"/>
      <c r="E29" s="387"/>
      <c r="F29" s="387"/>
      <c r="G29" s="387"/>
      <c r="H29" s="387"/>
      <c r="I29" s="122"/>
      <c r="J29" s="122"/>
      <c r="K29" s="122"/>
      <c r="L29" s="122"/>
      <c r="M29" s="122"/>
      <c r="N29" s="122"/>
      <c r="O29" s="122"/>
      <c r="P29" s="122"/>
      <c r="Q29" s="122"/>
      <c r="R29" s="122"/>
      <c r="S29" s="123"/>
      <c r="T29" s="124"/>
    </row>
    <row r="30" spans="3:20" ht="15.75" customHeight="1">
      <c r="C30" s="387"/>
      <c r="D30" s="387"/>
      <c r="E30" s="387"/>
      <c r="F30" s="387"/>
      <c r="G30" s="387"/>
      <c r="H30" s="387"/>
      <c r="I30" s="122"/>
      <c r="J30" s="122"/>
      <c r="K30" s="122"/>
      <c r="L30" s="122"/>
      <c r="M30" s="122"/>
      <c r="N30" s="122"/>
      <c r="O30" s="122"/>
      <c r="P30" s="122"/>
      <c r="Q30" s="122"/>
      <c r="R30" s="122"/>
      <c r="S30" s="123"/>
      <c r="T30" s="124"/>
    </row>
    <row r="31" spans="3:20" ht="13.5" customHeight="1">
      <c r="C31" s="387"/>
      <c r="D31" s="387"/>
      <c r="E31" s="387"/>
      <c r="F31" s="387"/>
      <c r="G31" s="387"/>
      <c r="H31" s="387"/>
      <c r="I31" s="159">
        <f>IF(OR('Data Entry Page'!H37&lt;&gt;"",'Form A'!$Q$20&lt;&gt;""),IF('Data Entry Page'!H37&gt;0,'Data Entry Page'!H37,0),"")</f>
      </c>
      <c r="J31" s="94"/>
      <c r="K31" s="159">
        <f>IF(OR('Data Entry Page'!J37&lt;&gt;"",'Form A'!$Q$20&lt;&gt;""),IF('Data Entry Page'!J37&gt;0,'Data Entry Page'!J37,0),"")</f>
      </c>
      <c r="L31" s="94"/>
      <c r="M31" s="159">
        <f>IF(OR('Data Entry Page'!L37&lt;&gt;"",'Form A'!$Q$20&lt;&gt;""),IF('Data Entry Page'!L37&gt;0,'Data Entry Page'!L37,0),"")</f>
      </c>
      <c r="N31" s="122"/>
      <c r="O31" s="122"/>
      <c r="P31" s="122"/>
      <c r="Q31" s="122"/>
      <c r="R31" s="122"/>
      <c r="S31" s="123"/>
      <c r="T31" s="124"/>
    </row>
    <row r="32" spans="4:20" ht="3" customHeight="1">
      <c r="D32" s="81"/>
      <c r="E32" s="81"/>
      <c r="F32" s="81"/>
      <c r="G32" s="81"/>
      <c r="I32" s="122"/>
      <c r="J32" s="122"/>
      <c r="K32" s="122"/>
      <c r="L32" s="122"/>
      <c r="M32" s="122"/>
      <c r="N32" s="122"/>
      <c r="O32" s="122"/>
      <c r="P32" s="122"/>
      <c r="Q32" s="122"/>
      <c r="R32" s="122"/>
      <c r="S32" s="123"/>
      <c r="T32" s="124"/>
    </row>
    <row r="33" spans="1:20" ht="13.5" customHeight="1">
      <c r="A33" s="118" t="s">
        <v>27</v>
      </c>
      <c r="B33" s="118"/>
      <c r="C33" s="79" t="s">
        <v>26</v>
      </c>
      <c r="I33" s="122"/>
      <c r="J33" s="122"/>
      <c r="K33" s="122"/>
      <c r="L33" s="122"/>
      <c r="M33" s="122"/>
      <c r="N33" s="122"/>
      <c r="O33" s="122"/>
      <c r="P33" s="122"/>
      <c r="Q33" s="122"/>
      <c r="R33" s="122"/>
      <c r="S33" s="123"/>
      <c r="T33" s="124"/>
    </row>
    <row r="34" spans="3:20" ht="13.5" customHeight="1">
      <c r="C34" s="80" t="s">
        <v>97</v>
      </c>
      <c r="I34" s="159">
        <f>IF(OR(I20&lt;&gt;"",I24&lt;&gt;"",I27&lt;&gt;"",I31&lt;&gt;""),+I20-I24-I27-I31,"")</f>
      </c>
      <c r="J34" s="94"/>
      <c r="K34" s="159">
        <f>IF(OR(K20&lt;&gt;"",K24&lt;&gt;"",K27&lt;&gt;"",K31&lt;&gt;""),+K20-K24-K27-K31,"")</f>
      </c>
      <c r="L34" s="94"/>
      <c r="M34" s="159">
        <f>IF(OR(M20&lt;&gt;"",M24&lt;&gt;"",M27&lt;&gt;"",M31&lt;&gt;""),+M20-M24-M27-M31,"")</f>
      </c>
      <c r="N34" s="94"/>
      <c r="O34" s="159">
        <f>IF(OR(O20&lt;&gt;"",O24&lt;&gt;"",O27&lt;&gt;""),+O20-O24-O27,"")</f>
      </c>
      <c r="P34" s="94"/>
      <c r="Q34" s="159">
        <f>IF(Q20&lt;&gt;"",+I34+K34+M34+O34,"")</f>
      </c>
      <c r="R34" s="94"/>
      <c r="S34" s="197"/>
      <c r="T34" s="159">
        <f>IF(OR(T20&lt;&gt;"",T24&lt;&gt;"",T27&lt;&gt;""),+T20-T24-T27,"")</f>
      </c>
    </row>
    <row r="35" spans="4:20" ht="3" customHeight="1">
      <c r="D35" s="81"/>
      <c r="E35" s="81"/>
      <c r="F35" s="81"/>
      <c r="G35" s="81"/>
      <c r="I35" s="122"/>
      <c r="J35" s="122"/>
      <c r="K35" s="122"/>
      <c r="L35" s="122"/>
      <c r="M35" s="122"/>
      <c r="N35" s="122"/>
      <c r="O35" s="122"/>
      <c r="P35" s="122"/>
      <c r="Q35" s="122"/>
      <c r="R35" s="122"/>
      <c r="S35" s="123"/>
      <c r="T35" s="124"/>
    </row>
    <row r="36" spans="1:20" ht="13.5" customHeight="1">
      <c r="A36" s="118" t="s">
        <v>28</v>
      </c>
      <c r="B36" s="118" t="s">
        <v>104</v>
      </c>
      <c r="C36" s="252">
        <f>-'Data Entry Page'!S5+1</f>
        <v>-2014</v>
      </c>
      <c r="D36" s="79" t="s">
        <v>279</v>
      </c>
      <c r="J36" s="67"/>
      <c r="K36" s="67"/>
      <c r="L36" s="67"/>
      <c r="M36" s="67"/>
      <c r="N36" s="67"/>
      <c r="O36" s="67"/>
      <c r="P36" s="67"/>
      <c r="Q36" s="67"/>
      <c r="R36" s="122"/>
      <c r="S36" s="123"/>
      <c r="T36" s="124"/>
    </row>
    <row r="37" spans="1:20" ht="13.5" customHeight="1">
      <c r="A37" s="118"/>
      <c r="B37" s="118"/>
      <c r="C37" s="408" t="s">
        <v>366</v>
      </c>
      <c r="D37" s="387"/>
      <c r="E37" s="387"/>
      <c r="F37" s="387"/>
      <c r="G37" s="387"/>
      <c r="H37" s="387"/>
      <c r="I37" s="387"/>
      <c r="J37" s="67"/>
      <c r="K37" s="67"/>
      <c r="L37" s="67"/>
      <c r="M37" s="67"/>
      <c r="N37" s="67"/>
      <c r="O37" s="67"/>
      <c r="P37" s="67"/>
      <c r="Q37" s="67"/>
      <c r="R37" s="122"/>
      <c r="S37" s="123"/>
      <c r="T37" s="124"/>
    </row>
    <row r="38" spans="1:20" ht="13.5" customHeight="1">
      <c r="A38" s="118"/>
      <c r="B38" s="118"/>
      <c r="C38" s="387"/>
      <c r="D38" s="387"/>
      <c r="E38" s="387"/>
      <c r="F38" s="387"/>
      <c r="G38" s="387"/>
      <c r="H38" s="387"/>
      <c r="I38" s="387"/>
      <c r="J38" s="67"/>
      <c r="K38" s="67"/>
      <c r="L38" s="67"/>
      <c r="M38" s="67"/>
      <c r="N38" s="67"/>
      <c r="O38" s="67"/>
      <c r="P38" s="67"/>
      <c r="Q38" s="67"/>
      <c r="R38" s="122"/>
      <c r="S38" s="123"/>
      <c r="T38" s="124"/>
    </row>
    <row r="39" spans="3:20" ht="1.5" customHeight="1">
      <c r="C39" s="81"/>
      <c r="E39" s="81"/>
      <c r="F39" s="81"/>
      <c r="G39" s="81"/>
      <c r="I39" s="122"/>
      <c r="J39" s="122"/>
      <c r="K39" s="122"/>
      <c r="L39" s="122"/>
      <c r="M39" s="122"/>
      <c r="N39" s="122"/>
      <c r="O39" s="122"/>
      <c r="P39" s="122"/>
      <c r="Q39" s="122"/>
      <c r="R39" s="125"/>
      <c r="S39" s="124"/>
      <c r="T39" s="124"/>
    </row>
    <row r="40" spans="1:20" ht="13.5" customHeight="1">
      <c r="A40" s="118"/>
      <c r="B40" s="118"/>
      <c r="C40" s="121" t="s">
        <v>423</v>
      </c>
      <c r="E40" s="76"/>
      <c r="F40" s="76"/>
      <c r="G40" s="76"/>
      <c r="I40" s="126"/>
      <c r="J40" s="122"/>
      <c r="K40" s="126"/>
      <c r="L40" s="122"/>
      <c r="M40" s="126"/>
      <c r="N40" s="122"/>
      <c r="O40" s="126"/>
      <c r="P40" s="122"/>
      <c r="Q40" s="122"/>
      <c r="R40" s="122"/>
      <c r="S40" s="123"/>
      <c r="T40" s="126"/>
    </row>
    <row r="41" spans="1:20" ht="13.5" customHeight="1">
      <c r="A41" s="118"/>
      <c r="B41" s="118"/>
      <c r="C41" s="76" t="s">
        <v>424</v>
      </c>
      <c r="E41" s="76"/>
      <c r="F41" s="76"/>
      <c r="G41" s="76"/>
      <c r="I41" s="126"/>
      <c r="J41" s="122"/>
      <c r="K41" s="126"/>
      <c r="L41" s="122"/>
      <c r="M41" s="126"/>
      <c r="N41" s="122"/>
      <c r="O41" s="126"/>
      <c r="P41" s="122"/>
      <c r="Q41" s="122"/>
      <c r="R41" s="122"/>
      <c r="S41" s="123"/>
      <c r="T41" s="126"/>
    </row>
    <row r="42" spans="1:20" ht="13.5" customHeight="1">
      <c r="A42" s="118"/>
      <c r="B42" s="118"/>
      <c r="C42" s="76" t="s">
        <v>425</v>
      </c>
      <c r="E42" s="76"/>
      <c r="F42" s="76"/>
      <c r="G42" s="76"/>
      <c r="I42" s="126"/>
      <c r="J42" s="122"/>
      <c r="K42" s="126"/>
      <c r="L42" s="122"/>
      <c r="M42" s="126"/>
      <c r="N42" s="122"/>
      <c r="O42" s="126"/>
      <c r="P42" s="122"/>
      <c r="Q42" s="122"/>
      <c r="R42" s="122"/>
      <c r="S42" s="123"/>
      <c r="T42" s="126"/>
    </row>
    <row r="43" spans="1:20" ht="13.5" customHeight="1">
      <c r="A43" s="118"/>
      <c r="B43" s="118"/>
      <c r="C43" s="76" t="s">
        <v>426</v>
      </c>
      <c r="E43" s="76"/>
      <c r="F43" s="76"/>
      <c r="G43" s="76"/>
      <c r="I43" s="159">
        <f>IF('Data Entry Page'!$H$39+'Data Entry Page'!$J$39+'Data Entry Page'!$L$39+'Data Entry Page'!$N$39&gt;0,IF(+'Data Entry Page'!H39&gt;0,+'Data Entry Page'!H39,0),"")</f>
      </c>
      <c r="J43" s="94"/>
      <c r="K43" s="159">
        <f>IF('Data Entry Page'!$H$39+'Data Entry Page'!$J$39+'Data Entry Page'!$L$39+'Data Entry Page'!$N$39&gt;0,IF(+'Data Entry Page'!J39&gt;0,+'Data Entry Page'!J39,0),"")</f>
      </c>
      <c r="L43" s="94"/>
      <c r="M43" s="159">
        <f>IF('Data Entry Page'!$H$39+'Data Entry Page'!$J$39+'Data Entry Page'!$L$39+'Data Entry Page'!$N$39&gt;0,IF(+'Data Entry Page'!L39&gt;0,+'Data Entry Page'!L39,0),"")</f>
      </c>
      <c r="N43" s="94"/>
      <c r="O43" s="159">
        <f>IF('Data Entry Page'!$H$39+'Data Entry Page'!$J$39+'Data Entry Page'!$L$39+'Data Entry Page'!$N$39&gt;0,IF(+'Data Entry Page'!N39&gt;0,+'Data Entry Page'!N39,0),"")</f>
      </c>
      <c r="P43" s="94"/>
      <c r="Q43" s="94"/>
      <c r="R43" s="94"/>
      <c r="S43" s="197"/>
      <c r="T43" s="159">
        <f>IF('Data Entry Page'!$H$39+'Data Entry Page'!$J$39+'Data Entry Page'!$L$39+'Data Entry Page'!$N$39&gt;0,'Data Entry Page'!$H$39+'Data Entry Page'!$J$39+'Data Entry Page'!$L$39+'Data Entry Page'!$N$39,"")</f>
      </c>
    </row>
    <row r="44" spans="4:20" ht="3" customHeight="1">
      <c r="D44" s="81"/>
      <c r="E44" s="81"/>
      <c r="F44" s="81"/>
      <c r="G44" s="81"/>
      <c r="J44" s="94"/>
      <c r="K44" s="94"/>
      <c r="L44" s="94"/>
      <c r="M44" s="94"/>
      <c r="N44" s="94"/>
      <c r="O44" s="94"/>
      <c r="P44" s="94"/>
      <c r="Q44" s="94"/>
      <c r="R44" s="94"/>
      <c r="S44" s="197"/>
      <c r="T44" s="108"/>
    </row>
    <row r="45" spans="1:20" ht="13.5" customHeight="1">
      <c r="A45" s="118" t="s">
        <v>29</v>
      </c>
      <c r="B45" s="118" t="s">
        <v>104</v>
      </c>
      <c r="C45" s="79" t="s">
        <v>107</v>
      </c>
      <c r="J45" s="94"/>
      <c r="K45" s="94"/>
      <c r="L45" s="94"/>
      <c r="M45" s="94"/>
      <c r="N45" s="94"/>
      <c r="O45" s="94"/>
      <c r="P45" s="94"/>
      <c r="Q45" s="94"/>
      <c r="R45" s="94"/>
      <c r="S45" s="197"/>
      <c r="T45" s="108"/>
    </row>
    <row r="46" spans="3:20" ht="13.5" customHeight="1">
      <c r="C46" s="76" t="s">
        <v>210</v>
      </c>
      <c r="E46" s="76"/>
      <c r="F46" s="76"/>
      <c r="G46" s="76"/>
      <c r="I46" s="159">
        <f>IF(OR('Data Entry Page'!H41&lt;&gt;"",'Form A'!$T$43&lt;&gt;""),IF('Data Entry Page'!H41&gt;0,'Data Entry Page'!H41,0),"")</f>
      </c>
      <c r="J46" s="94"/>
      <c r="K46" s="159">
        <f>IF(OR('Data Entry Page'!J41&lt;&gt;"",'Form A'!$T$43&lt;&gt;""),IF('Data Entry Page'!J41&gt;0,'Data Entry Page'!J41,0),"")</f>
      </c>
      <c r="L46" s="94"/>
      <c r="M46" s="159">
        <f>IF(OR('Data Entry Page'!L41&lt;&gt;"",'Form A'!$T$43&lt;&gt;""),IF('Data Entry Page'!L41&gt;0,'Data Entry Page'!L41,0),"")</f>
      </c>
      <c r="N46" s="94"/>
      <c r="O46" s="159">
        <f>IF(OR('Data Entry Page'!N41&lt;&gt;"",'Form A'!$T$43&lt;&gt;""),IF('Data Entry Page'!N41&gt;0,'Data Entry Page'!N41,0),"")</f>
      </c>
      <c r="P46" s="94"/>
      <c r="Q46" s="94"/>
      <c r="R46" s="94"/>
      <c r="S46" s="197"/>
      <c r="T46" s="159">
        <f>IF(OR(I46&lt;&gt;"",K46&lt;&gt;"",M46&lt;&gt;"",O46&lt;&gt;""),+I46+K46+M46+O46,"")</f>
      </c>
    </row>
    <row r="47" spans="3:20" ht="3" customHeight="1">
      <c r="C47" s="81"/>
      <c r="E47" s="81"/>
      <c r="F47" s="81"/>
      <c r="G47" s="81"/>
      <c r="J47" s="94"/>
      <c r="K47" s="94"/>
      <c r="L47" s="94"/>
      <c r="M47" s="94"/>
      <c r="N47" s="94"/>
      <c r="O47" s="94"/>
      <c r="P47" s="94"/>
      <c r="Q47" s="94"/>
      <c r="R47" s="94"/>
      <c r="S47" s="197"/>
      <c r="T47" s="108"/>
    </row>
    <row r="48" spans="1:20" ht="13.5" customHeight="1">
      <c r="A48" s="118" t="s">
        <v>30</v>
      </c>
      <c r="B48" s="118" t="s">
        <v>104</v>
      </c>
      <c r="C48" s="66" t="s">
        <v>130</v>
      </c>
      <c r="E48" s="81"/>
      <c r="F48" s="81"/>
      <c r="G48" s="81"/>
      <c r="J48" s="94"/>
      <c r="K48" s="94"/>
      <c r="L48" s="94"/>
      <c r="M48" s="94"/>
      <c r="N48" s="94"/>
      <c r="O48" s="94"/>
      <c r="P48" s="94"/>
      <c r="Q48" s="94"/>
      <c r="R48" s="94"/>
      <c r="S48" s="197"/>
      <c r="T48" s="108"/>
    </row>
    <row r="49" spans="1:20" ht="13.5" customHeight="1">
      <c r="A49" s="118"/>
      <c r="B49" s="118"/>
      <c r="C49" s="66" t="s">
        <v>129</v>
      </c>
      <c r="E49" s="81"/>
      <c r="F49" s="81"/>
      <c r="G49" s="81"/>
      <c r="J49" s="94"/>
      <c r="K49" s="94"/>
      <c r="L49" s="94"/>
      <c r="M49" s="94"/>
      <c r="N49" s="94"/>
      <c r="O49" s="94"/>
      <c r="P49" s="94"/>
      <c r="Q49" s="94"/>
      <c r="R49" s="94"/>
      <c r="S49" s="197"/>
      <c r="T49" s="108"/>
    </row>
    <row r="50" spans="1:20" ht="13.5" customHeight="1">
      <c r="A50" s="118"/>
      <c r="B50" s="118"/>
      <c r="C50" s="76" t="s">
        <v>210</v>
      </c>
      <c r="E50" s="81"/>
      <c r="F50" s="81"/>
      <c r="G50" s="81"/>
      <c r="I50" s="159">
        <f>IF(OR('Data Entry Page'!H43&lt;&gt;"",'Form A'!$T$43&lt;&gt;""),IF('Data Entry Page'!H43&gt;0,'Data Entry Page'!H43,0),"")</f>
      </c>
      <c r="J50" s="94"/>
      <c r="K50" s="159">
        <f>IF(OR('Data Entry Page'!J43&lt;&gt;"",'Form A'!$T$43&lt;&gt;""),IF('Data Entry Page'!J43&gt;0,'Data Entry Page'!J43,0),"")</f>
      </c>
      <c r="L50" s="94"/>
      <c r="M50" s="159">
        <f>IF(OR('Data Entry Page'!L43&lt;&gt;"",'Form A'!$T$43&lt;&gt;""),IF('Data Entry Page'!L43&gt;0,'Data Entry Page'!L43,0),"")</f>
      </c>
      <c r="N50" s="94"/>
      <c r="O50" s="159">
        <f>IF(OR('Data Entry Page'!N43&lt;&gt;"",'Form A'!$T$43&lt;&gt;""),IF('Data Entry Page'!N43&gt;0,'Data Entry Page'!N43,0),"")</f>
      </c>
      <c r="P50" s="94"/>
      <c r="Q50" s="94"/>
      <c r="R50" s="94"/>
      <c r="S50" s="197"/>
      <c r="T50" s="159">
        <f>IF(OR(I50&lt;&gt;"",K50&lt;&gt;"",M50&lt;&gt;"",O50&lt;&gt;""),+I50+K50+M50+O50,"")</f>
      </c>
    </row>
    <row r="51" spans="4:20" ht="3" customHeight="1">
      <c r="D51" s="81"/>
      <c r="E51" s="81"/>
      <c r="F51" s="81"/>
      <c r="G51" s="81"/>
      <c r="J51" s="94"/>
      <c r="K51" s="94"/>
      <c r="L51" s="94"/>
      <c r="M51" s="94"/>
      <c r="N51" s="94"/>
      <c r="O51" s="94"/>
      <c r="P51" s="94"/>
      <c r="Q51" s="94"/>
      <c r="R51" s="94"/>
      <c r="S51" s="197"/>
      <c r="T51" s="108"/>
    </row>
    <row r="52" spans="1:20" ht="13.5" customHeight="1">
      <c r="A52" s="118" t="s">
        <v>32</v>
      </c>
      <c r="B52" s="118" t="s">
        <v>104</v>
      </c>
      <c r="C52" s="409" t="s">
        <v>211</v>
      </c>
      <c r="D52" s="387"/>
      <c r="E52" s="387"/>
      <c r="F52" s="387"/>
      <c r="G52" s="387"/>
      <c r="H52" s="387"/>
      <c r="J52" s="94"/>
      <c r="K52" s="94"/>
      <c r="L52" s="94"/>
      <c r="M52" s="94"/>
      <c r="N52" s="94"/>
      <c r="O52" s="94"/>
      <c r="P52" s="94"/>
      <c r="Q52" s="94"/>
      <c r="R52" s="94"/>
      <c r="S52" s="197"/>
      <c r="T52" s="108"/>
    </row>
    <row r="53" spans="1:20" ht="15.75" customHeight="1">
      <c r="A53" s="118"/>
      <c r="B53" s="118"/>
      <c r="C53" s="387"/>
      <c r="D53" s="387"/>
      <c r="E53" s="387"/>
      <c r="F53" s="387"/>
      <c r="G53" s="387"/>
      <c r="H53" s="387"/>
      <c r="J53" s="94"/>
      <c r="K53" s="94"/>
      <c r="L53" s="94"/>
      <c r="M53" s="94"/>
      <c r="N53" s="94"/>
      <c r="O53" s="94"/>
      <c r="P53" s="94"/>
      <c r="Q53" s="94"/>
      <c r="R53" s="94"/>
      <c r="S53" s="197"/>
      <c r="T53" s="108"/>
    </row>
    <row r="54" spans="1:20" ht="13.5" customHeight="1">
      <c r="A54" s="118"/>
      <c r="B54" s="118"/>
      <c r="C54" s="387"/>
      <c r="D54" s="387"/>
      <c r="E54" s="387"/>
      <c r="F54" s="387"/>
      <c r="G54" s="387"/>
      <c r="H54" s="387"/>
      <c r="I54" s="159">
        <f>IF(OR('Data Entry Page'!H45&lt;&gt;"",'Form A'!$T$34&lt;&gt;""),IF('Data Entry Page'!H45&gt;0,'Data Entry Page'!H45,0),"")</f>
      </c>
      <c r="J54" s="94"/>
      <c r="K54" s="159">
        <f>IF(OR('Data Entry Page'!J45&lt;&gt;"",'Form A'!$T$34&lt;&gt;""),IF('Data Entry Page'!J45&gt;0,'Data Entry Page'!J45,0),"")</f>
      </c>
      <c r="L54" s="94"/>
      <c r="M54" s="159">
        <f>IF(OR('Data Entry Page'!L45&lt;&gt;"",'Form A'!$T$34&lt;&gt;""),IF('Data Entry Page'!L45&gt;0,'Data Entry Page'!L45,0),"")</f>
      </c>
      <c r="N54" s="94"/>
      <c r="O54" s="94"/>
      <c r="P54" s="94"/>
      <c r="Q54" s="94"/>
      <c r="R54" s="94"/>
      <c r="S54" s="197"/>
      <c r="T54" s="108"/>
    </row>
    <row r="55" spans="4:20" ht="3" customHeight="1">
      <c r="D55" s="81"/>
      <c r="E55" s="81"/>
      <c r="F55" s="81"/>
      <c r="G55" s="81"/>
      <c r="I55" s="122"/>
      <c r="J55" s="122"/>
      <c r="K55" s="122"/>
      <c r="L55" s="122"/>
      <c r="M55" s="122"/>
      <c r="N55" s="122"/>
      <c r="O55" s="122"/>
      <c r="P55" s="122"/>
      <c r="Q55" s="122"/>
      <c r="R55" s="122"/>
      <c r="S55" s="123"/>
      <c r="T55" s="124"/>
    </row>
    <row r="56" spans="1:20" ht="13.5" customHeight="1">
      <c r="A56" s="118" t="s">
        <v>33</v>
      </c>
      <c r="B56" s="118"/>
      <c r="C56" s="79" t="s">
        <v>31</v>
      </c>
      <c r="I56" s="122"/>
      <c r="J56" s="122"/>
      <c r="K56" s="122"/>
      <c r="L56" s="122"/>
      <c r="M56" s="122"/>
      <c r="N56" s="122"/>
      <c r="O56" s="122"/>
      <c r="P56" s="122"/>
      <c r="Q56" s="122"/>
      <c r="R56" s="122"/>
      <c r="S56" s="123"/>
      <c r="T56" s="124"/>
    </row>
    <row r="57" spans="3:20" ht="13.5" customHeight="1">
      <c r="C57" s="80" t="s">
        <v>131</v>
      </c>
      <c r="I57" s="159">
        <f>IF(OR(I43&lt;&gt;"",I46&lt;&gt;"",I50&lt;&gt;"",I54&lt;&gt;""),+I43-I46-I50-I54,"")</f>
      </c>
      <c r="J57" s="94"/>
      <c r="K57" s="159">
        <f>IF(OR(K43&lt;&gt;"",K46&lt;&gt;"",K50&lt;&gt;"",K54&lt;&gt;""),+K43-K46-K50-K54,"")</f>
      </c>
      <c r="L57" s="94"/>
      <c r="M57" s="159">
        <f>IF(OR(M43&lt;&gt;"",M46&lt;&gt;"",M50&lt;&gt;"",M54&lt;&gt;""),+M43-M46-M50-M54,"")</f>
      </c>
      <c r="N57" s="94"/>
      <c r="O57" s="159">
        <f>IF(OR(O43&lt;&gt;"",O46&lt;&gt;"",O50&lt;&gt;""),+O43-O46-O50,"")</f>
      </c>
      <c r="P57" s="94"/>
      <c r="Q57" s="159">
        <f>IF(T43&lt;&gt;"",+I57+K57+M57+O57,"")</f>
      </c>
      <c r="R57" s="94"/>
      <c r="S57" s="197"/>
      <c r="T57" s="159">
        <f>IF(OR(T43&lt;&gt;"",T46&lt;&gt;"",T50&lt;&gt;""),+T43-T46-T50,"")</f>
      </c>
    </row>
    <row r="58" spans="4:20" ht="15">
      <c r="D58" s="81"/>
      <c r="E58" s="81"/>
      <c r="F58" s="81"/>
      <c r="G58" s="81"/>
      <c r="J58" s="94"/>
      <c r="K58" s="94"/>
      <c r="L58" s="94"/>
      <c r="M58" s="94"/>
      <c r="N58" s="94"/>
      <c r="O58" s="94"/>
      <c r="P58" s="94"/>
      <c r="Q58" s="94"/>
      <c r="R58" s="94"/>
      <c r="S58" s="197"/>
      <c r="T58" s="108"/>
    </row>
    <row r="59" spans="4:20" ht="3" customHeight="1">
      <c r="D59" s="81"/>
      <c r="E59" s="81"/>
      <c r="F59" s="81"/>
      <c r="G59" s="81"/>
      <c r="J59" s="94"/>
      <c r="K59" s="94"/>
      <c r="L59" s="94"/>
      <c r="M59" s="94"/>
      <c r="N59" s="94"/>
      <c r="O59" s="94"/>
      <c r="P59" s="94"/>
      <c r="Q59" s="94"/>
      <c r="R59" s="94"/>
      <c r="S59" s="197"/>
      <c r="T59" s="108"/>
    </row>
    <row r="60" spans="1:20" ht="15.75" hidden="1">
      <c r="A60" s="127" t="s">
        <v>64</v>
      </c>
      <c r="B60" s="127"/>
      <c r="C60" s="127"/>
      <c r="D60" s="128"/>
      <c r="E60" s="128"/>
      <c r="F60" s="128"/>
      <c r="G60" s="128"/>
      <c r="J60" s="94"/>
      <c r="K60" s="94"/>
      <c r="L60" s="94"/>
      <c r="M60" s="94"/>
      <c r="N60" s="94"/>
      <c r="O60" s="94"/>
      <c r="P60" s="94"/>
      <c r="Q60" s="159">
        <f>IF(Q20&lt;&gt;"",+I20+K20+M20+O20+I24+K24+M24+I27+K27+M27+O27+I31+K31+M31+I46+K46+M46+O46+I50+K50+M50+O50+I54+K54+M54+T109,"")</f>
      </c>
      <c r="R60" s="94"/>
      <c r="S60" s="197"/>
      <c r="T60" s="108"/>
    </row>
    <row r="61" spans="4:20" ht="3" customHeight="1">
      <c r="D61" s="81"/>
      <c r="E61" s="81"/>
      <c r="F61" s="81"/>
      <c r="G61" s="81"/>
      <c r="I61" s="122"/>
      <c r="J61" s="122"/>
      <c r="K61" s="122"/>
      <c r="L61" s="122"/>
      <c r="M61" s="122"/>
      <c r="N61" s="122"/>
      <c r="O61" s="122"/>
      <c r="P61" s="122"/>
      <c r="Q61" s="122"/>
      <c r="R61" s="122"/>
      <c r="S61" s="123"/>
      <c r="T61" s="124"/>
    </row>
    <row r="62" spans="4:20" ht="15">
      <c r="D62" s="81"/>
      <c r="E62" s="81"/>
      <c r="F62" s="81"/>
      <c r="G62" s="81"/>
      <c r="I62" s="122"/>
      <c r="J62" s="122"/>
      <c r="K62" s="122"/>
      <c r="L62" s="122"/>
      <c r="M62" s="122"/>
      <c r="N62" s="122"/>
      <c r="O62" s="122"/>
      <c r="P62" s="122"/>
      <c r="Q62" s="122"/>
      <c r="R62" s="122"/>
      <c r="S62" s="123"/>
      <c r="T62" s="124"/>
    </row>
    <row r="63" spans="4:20" ht="15">
      <c r="D63" s="81"/>
      <c r="E63" s="81"/>
      <c r="F63" s="81"/>
      <c r="G63" s="81"/>
      <c r="I63" s="122"/>
      <c r="J63" s="122"/>
      <c r="K63" s="122"/>
      <c r="L63" s="122"/>
      <c r="M63" s="122"/>
      <c r="N63" s="122"/>
      <c r="O63" s="122"/>
      <c r="P63" s="122"/>
      <c r="Q63" s="122"/>
      <c r="R63" s="122"/>
      <c r="S63" s="123"/>
      <c r="T63" s="124"/>
    </row>
    <row r="64" spans="4:20" ht="15">
      <c r="D64" s="81"/>
      <c r="E64" s="81"/>
      <c r="F64" s="81"/>
      <c r="G64" s="81"/>
      <c r="I64" s="122"/>
      <c r="J64" s="122"/>
      <c r="K64" s="122"/>
      <c r="L64" s="122"/>
      <c r="M64" s="122"/>
      <c r="N64" s="122"/>
      <c r="O64" s="122"/>
      <c r="P64" s="122"/>
      <c r="Q64" s="122"/>
      <c r="R64" s="122"/>
      <c r="S64" s="123"/>
      <c r="T64" s="124"/>
    </row>
    <row r="65" spans="1:20" ht="13.5" customHeight="1">
      <c r="A65" s="118" t="s">
        <v>35</v>
      </c>
      <c r="B65" s="118"/>
      <c r="C65" s="79" t="s">
        <v>109</v>
      </c>
      <c r="S65" s="111"/>
      <c r="T65" s="59"/>
    </row>
    <row r="66" spans="3:20" ht="12.75" customHeight="1">
      <c r="C66" s="407" t="s">
        <v>241</v>
      </c>
      <c r="D66" s="407"/>
      <c r="E66" s="407"/>
      <c r="F66" s="407"/>
      <c r="G66" s="407"/>
      <c r="O66" s="129"/>
      <c r="S66" s="111"/>
      <c r="T66" s="59"/>
    </row>
    <row r="67" spans="3:20" ht="13.5" customHeight="1">
      <c r="C67" s="407"/>
      <c r="D67" s="407"/>
      <c r="E67" s="407"/>
      <c r="F67" s="407"/>
      <c r="G67" s="407"/>
      <c r="I67" s="130">
        <f>IF(OR(I34&lt;&gt;"",I57&lt;&gt;""),IF(I57&gt;0,ROUND(+(I34-I57)/I57,6),0),"")</f>
      </c>
      <c r="J67" s="129"/>
      <c r="K67" s="130">
        <f>IF(OR(K34&lt;&gt;"",K57&lt;&gt;""),IF(K57&gt;0,ROUND(+(K34-K57)/K57,6),0),"")</f>
      </c>
      <c r="L67" s="129"/>
      <c r="M67" s="130">
        <f>IF(OR(M34&lt;&gt;"",M57&lt;&gt;""),IF(M57&gt;0,ROUND(+(M34-M57)/M57,6),0),"")</f>
      </c>
      <c r="N67" s="129"/>
      <c r="O67" s="130">
        <f>IF(OR(O34&lt;&gt;"",O57&lt;&gt;""),IF(O57&gt;0,ROUND(+(O34-O57)/O57,6),0),"")</f>
      </c>
      <c r="P67" s="129"/>
      <c r="Q67" s="131"/>
      <c r="R67" s="129"/>
      <c r="S67" s="132"/>
      <c r="T67" s="130">
        <f>IF(OR(T34&lt;&gt;"",T57&lt;&gt;""),IF(T57&gt;0,ROUND(+(T34-T57)/T57,6),0),"")</f>
      </c>
    </row>
    <row r="68" spans="4:20" ht="2.25" customHeight="1">
      <c r="D68" s="81"/>
      <c r="E68" s="81"/>
      <c r="F68" s="81"/>
      <c r="G68" s="81"/>
      <c r="I68" s="122"/>
      <c r="J68" s="122"/>
      <c r="K68" s="122"/>
      <c r="L68" s="122"/>
      <c r="M68" s="122"/>
      <c r="N68" s="122"/>
      <c r="O68" s="122"/>
      <c r="P68" s="122"/>
      <c r="Q68" s="122"/>
      <c r="R68" s="122"/>
      <c r="S68" s="123"/>
      <c r="T68" s="124"/>
    </row>
    <row r="69" spans="1:20" ht="13.5" customHeight="1">
      <c r="A69" s="118" t="s">
        <v>36</v>
      </c>
      <c r="B69" s="118"/>
      <c r="C69" s="79" t="s">
        <v>127</v>
      </c>
      <c r="I69" s="129"/>
      <c r="J69" s="129"/>
      <c r="K69" s="129"/>
      <c r="L69" s="129"/>
      <c r="M69" s="129"/>
      <c r="N69" s="129"/>
      <c r="O69" s="129"/>
      <c r="P69" s="129"/>
      <c r="Q69" s="129"/>
      <c r="R69" s="129"/>
      <c r="S69" s="132"/>
      <c r="T69" s="133"/>
    </row>
    <row r="70" spans="3:20" ht="13.5" customHeight="1">
      <c r="C70" s="76" t="s">
        <v>34</v>
      </c>
      <c r="E70" s="76"/>
      <c r="F70" s="76"/>
      <c r="G70" s="76"/>
      <c r="I70" s="130">
        <f>IF('Data Entry Page'!$S$5=2015,0.008,"Use Prior Year Calculator")</f>
        <v>0.008</v>
      </c>
      <c r="J70" s="129"/>
      <c r="K70" s="130">
        <f>IF('Data Entry Page'!$S$5=2015,0.008,"Use Prior Year Calculator")</f>
        <v>0.008</v>
      </c>
      <c r="L70" s="129"/>
      <c r="M70" s="130">
        <f>IF('Data Entry Page'!$S$5=2015,0.008,"Use Prior Year Calculator")</f>
        <v>0.008</v>
      </c>
      <c r="N70" s="129"/>
      <c r="O70" s="130">
        <f>IF('Data Entry Page'!$S$5=2015,0.008,"Use Prior Year Calculator")</f>
        <v>0.008</v>
      </c>
      <c r="P70" s="129"/>
      <c r="Q70" s="131"/>
      <c r="R70" s="134"/>
      <c r="S70" s="133"/>
      <c r="T70" s="130">
        <f>IF('Data Entry Page'!$S$5=2015,0.008,"Use Prior Year Calculator")</f>
        <v>0.008</v>
      </c>
    </row>
    <row r="71" spans="3:20" ht="2.25" customHeight="1">
      <c r="C71" s="81"/>
      <c r="E71" s="81"/>
      <c r="F71" s="81"/>
      <c r="G71" s="81"/>
      <c r="I71" s="122"/>
      <c r="J71" s="122"/>
      <c r="K71" s="122"/>
      <c r="L71" s="122"/>
      <c r="M71" s="122"/>
      <c r="N71" s="122"/>
      <c r="O71" s="122"/>
      <c r="P71" s="122"/>
      <c r="Q71" s="122"/>
      <c r="R71" s="122"/>
      <c r="S71" s="123"/>
      <c r="T71" s="124"/>
    </row>
    <row r="72" spans="1:20" ht="13.5" customHeight="1">
      <c r="A72" s="118" t="s">
        <v>37</v>
      </c>
      <c r="B72" s="118"/>
      <c r="C72" s="80" t="s">
        <v>368</v>
      </c>
      <c r="I72" s="159">
        <f>IF(+I57&lt;&gt;"",+I57,"")</f>
      </c>
      <c r="J72" s="94"/>
      <c r="K72" s="159">
        <f>IF(+K57&lt;&gt;"",+K57,"")</f>
      </c>
      <c r="L72" s="94"/>
      <c r="M72" s="159">
        <f>IF(+M57&lt;&gt;"",+M57,"")</f>
      </c>
      <c r="N72" s="94"/>
      <c r="O72" s="159">
        <f>IF(+O57&lt;&gt;"",+O57,"")</f>
      </c>
      <c r="P72" s="94"/>
      <c r="Q72" s="94"/>
      <c r="R72" s="94"/>
      <c r="S72" s="197"/>
      <c r="T72" s="159">
        <f>IF(+T57&lt;&gt;"",+T57,"")</f>
      </c>
    </row>
    <row r="73" spans="4:20" ht="2.25" customHeight="1">
      <c r="D73" s="81"/>
      <c r="E73" s="81"/>
      <c r="F73" s="81"/>
      <c r="G73" s="81"/>
      <c r="I73" s="122"/>
      <c r="J73" s="122"/>
      <c r="K73" s="122"/>
      <c r="L73" s="122"/>
      <c r="M73" s="122"/>
      <c r="N73" s="122"/>
      <c r="O73" s="122"/>
      <c r="P73" s="122"/>
      <c r="Q73" s="122"/>
      <c r="R73" s="122"/>
      <c r="S73" s="123"/>
      <c r="T73" s="124"/>
    </row>
    <row r="74" spans="1:20" ht="13.5" customHeight="1">
      <c r="A74" s="118" t="s">
        <v>38</v>
      </c>
      <c r="B74" s="118"/>
      <c r="C74" s="253">
        <f>+C36</f>
        <v>-2014</v>
      </c>
      <c r="D74" s="79" t="s">
        <v>325</v>
      </c>
      <c r="I74" s="122"/>
      <c r="J74" s="122"/>
      <c r="K74" s="122"/>
      <c r="L74" s="122"/>
      <c r="M74" s="122"/>
      <c r="N74" s="122"/>
      <c r="O74" s="122"/>
      <c r="P74" s="122"/>
      <c r="Q74" s="122"/>
      <c r="R74" s="124"/>
      <c r="S74" s="123"/>
      <c r="T74" s="124"/>
    </row>
    <row r="75" spans="1:20" ht="13.5" customHeight="1">
      <c r="A75" s="118"/>
      <c r="B75" s="118"/>
      <c r="C75" s="80" t="s">
        <v>367</v>
      </c>
      <c r="I75" s="47">
        <f>IF('Data Entry Page'!$P$19&lt;&gt;"",IF('Data Entry Page'!H19&gt;0,'Data Entry Page'!H19,0),"")</f>
      </c>
      <c r="J75" s="196"/>
      <c r="K75" s="47">
        <f>IF('Data Entry Page'!$P$19&lt;&gt;"",IF('Data Entry Page'!J19&gt;0,'Data Entry Page'!J19,0),"")</f>
      </c>
      <c r="L75" s="196"/>
      <c r="M75" s="47">
        <f>IF('Data Entry Page'!$P$19&lt;&gt;"",IF('Data Entry Page'!L19&gt;0,'Data Entry Page'!L19,0),"")</f>
      </c>
      <c r="N75" s="196"/>
      <c r="O75" s="47">
        <f>IF('Data Entry Page'!$P$19&lt;&gt;"",IF('Data Entry Page'!N19&gt;0,'Data Entry Page'!N19,0),"")</f>
      </c>
      <c r="P75" s="196"/>
      <c r="Q75" s="198"/>
      <c r="R75" s="199"/>
      <c r="S75" s="200"/>
      <c r="T75" s="47">
        <f>IF('Data Entry Page'!P19&lt;&gt;"",'Data Entry Page'!P19,"")</f>
      </c>
    </row>
    <row r="76" spans="4:20" ht="2.25" customHeight="1">
      <c r="D76" s="81"/>
      <c r="E76" s="81"/>
      <c r="F76" s="81"/>
      <c r="G76" s="81"/>
      <c r="I76" s="122"/>
      <c r="J76" s="122"/>
      <c r="K76" s="122"/>
      <c r="L76" s="122"/>
      <c r="M76" s="122"/>
      <c r="N76" s="122"/>
      <c r="O76" s="122"/>
      <c r="P76" s="122"/>
      <c r="Q76" s="122"/>
      <c r="R76" s="122"/>
      <c r="S76" s="123"/>
      <c r="T76" s="124"/>
    </row>
    <row r="77" spans="1:20" ht="13.5" customHeight="1">
      <c r="A77" s="118" t="s">
        <v>39</v>
      </c>
      <c r="B77" s="118"/>
      <c r="C77" s="79" t="s">
        <v>145</v>
      </c>
      <c r="I77" s="122"/>
      <c r="J77" s="122"/>
      <c r="K77" s="122"/>
      <c r="L77" s="122"/>
      <c r="M77" s="122"/>
      <c r="N77" s="122"/>
      <c r="O77" s="122"/>
      <c r="P77" s="122"/>
      <c r="Q77" s="122"/>
      <c r="R77" s="122"/>
      <c r="S77" s="123"/>
      <c r="T77" s="124"/>
    </row>
    <row r="78" spans="3:19" ht="13.5" customHeight="1">
      <c r="C78" s="135" t="s">
        <v>146</v>
      </c>
      <c r="I78" s="48"/>
      <c r="P78" s="122"/>
      <c r="Q78" s="126"/>
      <c r="R78" s="122"/>
      <c r="S78" s="123"/>
    </row>
    <row r="79" spans="3:20" ht="13.5" customHeight="1">
      <c r="C79" s="80" t="s">
        <v>212</v>
      </c>
      <c r="I79" s="159">
        <f>IF(OR(I72&lt;&gt;"",I75&lt;&gt;""),ROUND(+(I72*I75)/100,0),"")</f>
      </c>
      <c r="J79" s="94"/>
      <c r="K79" s="159">
        <f>IF(OR(K72&lt;&gt;"",K75&lt;&gt;""),ROUND(+(K72*K75)/100,0),"")</f>
      </c>
      <c r="L79" s="94"/>
      <c r="M79" s="159">
        <f>IF(OR(M72&lt;&gt;"",M75&lt;&gt;""),ROUND(+(M72*M75)/100,0),"")</f>
      </c>
      <c r="N79" s="94"/>
      <c r="O79" s="159">
        <f>IF(OR(O72&lt;&gt;"",O75&lt;&gt;""),ROUND(+(O72*O75)/100,0),"")</f>
      </c>
      <c r="P79" s="94"/>
      <c r="Q79" s="201"/>
      <c r="R79" s="94"/>
      <c r="S79" s="197"/>
      <c r="T79" s="159">
        <f>IF(OR(T72&lt;&gt;"",T75&lt;&gt;""),ROUND(+(T72*T75)/100,0),"")</f>
      </c>
    </row>
    <row r="80" spans="3:20" ht="2.25" customHeight="1">
      <c r="C80" s="81"/>
      <c r="E80" s="81"/>
      <c r="F80" s="81"/>
      <c r="G80" s="81"/>
      <c r="J80" s="94"/>
      <c r="K80" s="94"/>
      <c r="L80" s="94"/>
      <c r="M80" s="94"/>
      <c r="N80" s="94"/>
      <c r="O80" s="94"/>
      <c r="P80" s="94"/>
      <c r="Q80" s="94"/>
      <c r="R80" s="94"/>
      <c r="S80" s="197"/>
      <c r="T80" s="108"/>
    </row>
    <row r="81" spans="3:20" ht="15" hidden="1">
      <c r="C81" s="81"/>
      <c r="E81" s="81"/>
      <c r="F81" s="81"/>
      <c r="G81" s="81"/>
      <c r="I81" s="94">
        <f>IF((+'Data Entry Page'!$H$39+'Data Entry Page'!$J$39+'Data Entry Page'!$L$39)=0,0,+'Data Entry Page'!H39/(+'Data Entry Page'!$H$39+'Data Entry Page'!$J$39+'Data Entry Page'!$L$39)*'Data Entry Page'!$H$47)</f>
        <v>0</v>
      </c>
      <c r="J81" s="94"/>
      <c r="K81" s="94">
        <f>IF((+'Data Entry Page'!$H$39+'Data Entry Page'!$J$39+'Data Entry Page'!$L$39)=0,0,+'Data Entry Page'!J39/(+'Data Entry Page'!$H$39+'Data Entry Page'!$J$39+'Data Entry Page'!$L$39)*'Data Entry Page'!$H$47)</f>
        <v>0</v>
      </c>
      <c r="L81" s="94"/>
      <c r="M81" s="94">
        <f>IF((+'Data Entry Page'!$H$39+'Data Entry Page'!$J$39+'Data Entry Page'!$L$39)=0,0,+'Data Entry Page'!L39/(+'Data Entry Page'!$H$39+'Data Entry Page'!$J$39+'Data Entry Page'!$L$39)*'Data Entry Page'!$H$47)</f>
        <v>0</v>
      </c>
      <c r="N81" s="94"/>
      <c r="O81" s="94"/>
      <c r="P81" s="94"/>
      <c r="Q81" s="94"/>
      <c r="R81" s="94"/>
      <c r="S81" s="197"/>
      <c r="T81" s="108">
        <f>+ROUND(I81,0)+ROUND(K81,0)+ROUND(M81,0)</f>
        <v>0</v>
      </c>
    </row>
    <row r="82" spans="3:20" ht="4.5" customHeight="1" hidden="1">
      <c r="C82" s="81"/>
      <c r="E82" s="81"/>
      <c r="F82" s="81"/>
      <c r="G82" s="81"/>
      <c r="J82" s="94"/>
      <c r="K82" s="94"/>
      <c r="L82" s="94"/>
      <c r="M82" s="94"/>
      <c r="N82" s="94"/>
      <c r="O82" s="94"/>
      <c r="P82" s="94"/>
      <c r="Q82" s="94"/>
      <c r="R82" s="94"/>
      <c r="S82" s="197"/>
      <c r="T82" s="108"/>
    </row>
    <row r="83" spans="1:20" ht="13.5" customHeight="1">
      <c r="A83" s="103" t="s">
        <v>40</v>
      </c>
      <c r="B83" s="103" t="s">
        <v>104</v>
      </c>
      <c r="C83" s="66" t="s">
        <v>142</v>
      </c>
      <c r="E83" s="81"/>
      <c r="F83" s="81"/>
      <c r="G83" s="81"/>
      <c r="J83" s="94"/>
      <c r="K83" s="94"/>
      <c r="L83" s="94"/>
      <c r="M83" s="94"/>
      <c r="N83" s="94"/>
      <c r="O83" s="94"/>
      <c r="P83" s="94"/>
      <c r="Q83" s="94"/>
      <c r="R83" s="94"/>
      <c r="S83" s="197"/>
      <c r="T83" s="108"/>
    </row>
    <row r="84" spans="3:20" ht="13.5" customHeight="1">
      <c r="C84" s="66" t="s">
        <v>143</v>
      </c>
      <c r="E84" s="81"/>
      <c r="F84" s="81"/>
      <c r="G84" s="81"/>
      <c r="J84" s="94"/>
      <c r="K84" s="94"/>
      <c r="L84" s="94"/>
      <c r="M84" s="94"/>
      <c r="N84" s="94"/>
      <c r="O84" s="94"/>
      <c r="P84" s="94"/>
      <c r="Q84" s="94"/>
      <c r="R84" s="94"/>
      <c r="S84" s="197"/>
      <c r="T84" s="94"/>
    </row>
    <row r="85" spans="3:20" ht="13.5" customHeight="1">
      <c r="C85" s="81" t="s">
        <v>144</v>
      </c>
      <c r="E85" s="81"/>
      <c r="F85" s="81"/>
      <c r="G85" s="81"/>
      <c r="I85" s="159">
        <f>IF(+T81=T85,ROUND(I81,0),IF(T81&gt;T85,IF(OR(I81-INT(I81)&gt;K81-INT(K81),I81-INT(I81)&gt;M81-INT(M81))=TRUE,ROUND(I81,0),ROUND(I81,0)-1),IF(OR(I81-INT(I81)&lt;K81-INT(K81),I81-INT(I81)&lt;M81-INT(M81))=TRUE,ROUND(I81,0),ROUND(I81,0)+1)))</f>
        <v>0</v>
      </c>
      <c r="J85" s="94"/>
      <c r="K85" s="159">
        <f>IF(T81=T85,ROUND(K81,0),IF(T81&gt;T85,IF(OR(K81-INT(K81)&gt;I81-INT(I81),K81-INT(K81)&gt;M81-INT(M81))=TRUE,ROUND(K81,0),ROUND(K81,0)-1),IF(OR(K81-INT(K81)&lt;I81-INT(I81),K81-INT(K81)&lt;M81-INT(M81))=TRUE,ROUND(K81,0),ROUND(K81,0)+1)))</f>
        <v>0</v>
      </c>
      <c r="L85" s="94"/>
      <c r="M85" s="159">
        <f>IF(T81=T85,ROUND(M81,0),IF(T81&gt;T85,IF(OR(M81-INT(M81)&gt;I81-INT(I81),M81-INT(M81)&gt;K81-INT(K81))=TRUE,ROUND(M81,0),ROUND(M81,0)-1),IF(OR(M81-INT(M81)&lt;I81-INT(I81),M81-INT(M81)&lt;K81-INT(K81))=TRUE,ROUND(M81,0),ROUND(M81,0)+1)))</f>
        <v>0</v>
      </c>
      <c r="N85" s="94"/>
      <c r="O85" s="94"/>
      <c r="P85" s="94"/>
      <c r="Q85" s="94"/>
      <c r="R85" s="94"/>
      <c r="S85" s="197"/>
      <c r="T85" s="202">
        <f>IF('Data Entry Page'!H47&gt;0,'Data Entry Page'!H47,0)</f>
        <v>0</v>
      </c>
    </row>
    <row r="86" spans="3:20" ht="2.25" customHeight="1">
      <c r="C86" s="81"/>
      <c r="E86" s="81"/>
      <c r="F86" s="81"/>
      <c r="G86" s="81"/>
      <c r="J86" s="94"/>
      <c r="K86" s="94"/>
      <c r="L86" s="94"/>
      <c r="M86" s="94"/>
      <c r="N86" s="94"/>
      <c r="O86" s="94"/>
      <c r="P86" s="94"/>
      <c r="Q86" s="94"/>
      <c r="R86" s="94"/>
      <c r="S86" s="197"/>
      <c r="T86" s="108"/>
    </row>
    <row r="87" spans="1:20" ht="13.5" customHeight="1">
      <c r="A87" s="103" t="s">
        <v>41</v>
      </c>
      <c r="C87" s="66" t="s">
        <v>202</v>
      </c>
      <c r="E87" s="81"/>
      <c r="F87" s="81"/>
      <c r="G87" s="81"/>
      <c r="I87" s="159">
        <f>IF(OR(I79&lt;&gt;"",I85&gt;0),+I79+I85,"")</f>
      </c>
      <c r="J87" s="94"/>
      <c r="K87" s="159">
        <f>IF(OR(K79&lt;&gt;"",K85&gt;0),+K79+K85,"")</f>
      </c>
      <c r="L87" s="94"/>
      <c r="M87" s="159">
        <f>IF(OR(M79&lt;&gt;"",M85&gt;0),+M79+M85,"")</f>
      </c>
      <c r="N87" s="94"/>
      <c r="O87" s="159">
        <f>IF(OR(O79&lt;&gt;"",O85&gt;0),+O79+O85,"")</f>
      </c>
      <c r="P87" s="94"/>
      <c r="Q87" s="94"/>
      <c r="R87" s="94"/>
      <c r="S87" s="197"/>
      <c r="T87" s="159">
        <f>IF(OR(T79&lt;&gt;"",T85&gt;0),+T79+T85,"")</f>
      </c>
    </row>
    <row r="88" spans="3:20" ht="2.25" customHeight="1">
      <c r="C88" s="81"/>
      <c r="E88" s="81"/>
      <c r="F88" s="81"/>
      <c r="G88" s="81"/>
      <c r="I88" s="122"/>
      <c r="J88" s="122"/>
      <c r="K88" s="122"/>
      <c r="L88" s="122"/>
      <c r="M88" s="122"/>
      <c r="N88" s="122"/>
      <c r="O88" s="122"/>
      <c r="P88" s="122"/>
      <c r="Q88" s="122"/>
      <c r="R88" s="122"/>
      <c r="S88" s="123"/>
      <c r="T88" s="124"/>
    </row>
    <row r="89" spans="1:20" ht="13.5" customHeight="1">
      <c r="A89" s="103" t="s">
        <v>42</v>
      </c>
      <c r="C89" s="79" t="s">
        <v>110</v>
      </c>
      <c r="S89" s="111"/>
      <c r="T89" s="59"/>
    </row>
    <row r="90" spans="1:20" ht="13.5" customHeight="1">
      <c r="A90" s="118"/>
      <c r="B90" s="118"/>
      <c r="C90" s="80" t="s">
        <v>191</v>
      </c>
      <c r="S90" s="111"/>
      <c r="T90" s="59"/>
    </row>
    <row r="91" spans="1:20" ht="13.5" customHeight="1">
      <c r="A91" s="118"/>
      <c r="B91" s="118"/>
      <c r="C91" s="80" t="s">
        <v>193</v>
      </c>
      <c r="S91" s="111"/>
      <c r="T91" s="59"/>
    </row>
    <row r="92" spans="1:20" ht="13.5" customHeight="1">
      <c r="A92" s="118"/>
      <c r="B92" s="118"/>
      <c r="C92" s="80" t="s">
        <v>192</v>
      </c>
      <c r="I92" s="130">
        <f>IF(I67&lt;&gt;"",IF(I67&lt;0,0,IF(AND(I67&gt;0.05,I70&gt;0.05),0.05,IF(I67&lt;I70,I67,I70))),"")</f>
      </c>
      <c r="J92" s="129"/>
      <c r="K92" s="130">
        <f>IF(K67&lt;&gt;"",IF(K67&lt;0,0,IF(AND(K67&gt;0.05,K70&gt;0.05),0.05,IF(K67&lt;K70,K67,K70))),"")</f>
      </c>
      <c r="L92" s="129"/>
      <c r="M92" s="130">
        <f>IF(M67&lt;&gt;"",IF(M67&lt;0,0,IF(AND(M67&gt;0.05,M70&gt;0.05),0.05,IF(M67&lt;M70,M67,M70))),"")</f>
      </c>
      <c r="N92" s="129"/>
      <c r="O92" s="130">
        <f>IF(O67&lt;&gt;"",IF(O67&lt;0,0,IF(AND(O67&gt;0.05,O70&gt;0.05),0.05,IF(O67&lt;O70,O67,O70))),"")</f>
      </c>
      <c r="P92" s="129"/>
      <c r="Q92" s="131"/>
      <c r="R92" s="129"/>
      <c r="S92" s="132"/>
      <c r="T92" s="130">
        <f>IF(T67&lt;&gt;"",IF(T67&lt;0,0,IF(AND(T67&gt;0.05,T70&gt;0.05),0.05,IF(T67&lt;T70,T67,T70))),"")</f>
      </c>
    </row>
    <row r="93" spans="3:20" ht="2.25" customHeight="1">
      <c r="C93" s="81"/>
      <c r="E93" s="81"/>
      <c r="F93" s="81"/>
      <c r="G93" s="81"/>
      <c r="I93" s="122"/>
      <c r="J93" s="122"/>
      <c r="K93" s="122"/>
      <c r="L93" s="122"/>
      <c r="M93" s="122"/>
      <c r="N93" s="122"/>
      <c r="O93" s="122"/>
      <c r="P93" s="122"/>
      <c r="Q93" s="122"/>
      <c r="R93" s="122"/>
      <c r="S93" s="123"/>
      <c r="T93" s="124"/>
    </row>
    <row r="94" spans="1:20" ht="13.5" customHeight="1">
      <c r="A94" s="118" t="s">
        <v>43</v>
      </c>
      <c r="B94" s="118"/>
      <c r="C94" s="79" t="s">
        <v>213</v>
      </c>
      <c r="I94" s="159">
        <f>IF(OR(I87&lt;&gt;"",I92&lt;&gt;""),ROUND(+I87*I92,0),"")</f>
      </c>
      <c r="J94" s="94"/>
      <c r="K94" s="159">
        <f>IF(OR(K87&lt;&gt;"",K92&lt;&gt;""),ROUND(+K87*K92,0),"")</f>
      </c>
      <c r="L94" s="94"/>
      <c r="M94" s="159">
        <f>IF(OR(M87&lt;&gt;"",M92&lt;&gt;""),ROUND(+M87*M92,0),"")</f>
      </c>
      <c r="N94" s="94"/>
      <c r="O94" s="159">
        <f>IF(OR(O87&lt;&gt;"",O92&lt;&gt;""),ROUND(+O87*O92,0),"")</f>
      </c>
      <c r="P94" s="94"/>
      <c r="Q94" s="201"/>
      <c r="R94" s="94"/>
      <c r="S94" s="197"/>
      <c r="T94" s="159">
        <f>IF(OR(T87&lt;&gt;"",T92&lt;&gt;""),ROUND(+T87*T92,0),"")</f>
      </c>
    </row>
    <row r="95" spans="3:20" ht="2.25" customHeight="1">
      <c r="C95" s="81"/>
      <c r="E95" s="81"/>
      <c r="F95" s="81"/>
      <c r="G95" s="81"/>
      <c r="J95" s="94"/>
      <c r="K95" s="94"/>
      <c r="L95" s="94"/>
      <c r="M95" s="94"/>
      <c r="N95" s="94"/>
      <c r="O95" s="94"/>
      <c r="P95" s="94"/>
      <c r="Q95" s="94"/>
      <c r="R95" s="94"/>
      <c r="S95" s="197"/>
      <c r="T95" s="108"/>
    </row>
    <row r="96" spans="1:20" ht="13.5" customHeight="1">
      <c r="A96" s="118" t="s">
        <v>45</v>
      </c>
      <c r="B96" s="118"/>
      <c r="C96" s="79" t="s">
        <v>111</v>
      </c>
      <c r="J96" s="94"/>
      <c r="K96" s="94"/>
      <c r="L96" s="94"/>
      <c r="M96" s="94"/>
      <c r="N96" s="94"/>
      <c r="O96" s="94"/>
      <c r="P96" s="94"/>
      <c r="Q96" s="94"/>
      <c r="R96" s="94"/>
      <c r="S96" s="197"/>
      <c r="T96" s="108"/>
    </row>
    <row r="97" spans="1:20" ht="13.5" customHeight="1">
      <c r="A97" s="118"/>
      <c r="B97" s="118"/>
      <c r="C97" s="80" t="s">
        <v>147</v>
      </c>
      <c r="I97" s="159">
        <f>IF(OR(I87&lt;&gt;"",I94&lt;&gt;""),+I87+I94,"")</f>
      </c>
      <c r="J97" s="94"/>
      <c r="K97" s="159">
        <f>IF(OR(K87&lt;&gt;"",K94&lt;&gt;""),+K87+K94,"")</f>
      </c>
      <c r="L97" s="94"/>
      <c r="M97" s="159">
        <f>IF(OR(M87&lt;&gt;"",M94&lt;&gt;""),+M87+M94,"")</f>
      </c>
      <c r="N97" s="94"/>
      <c r="O97" s="159">
        <f>IF(OR(O87&lt;&gt;"",O94&lt;&gt;""),+O87+O94,"")</f>
      </c>
      <c r="P97" s="94"/>
      <c r="Q97" s="201"/>
      <c r="R97" s="94"/>
      <c r="S97" s="197"/>
      <c r="T97" s="159">
        <f>IF(OR(T87&lt;&gt;"",T94&lt;&gt;""),+T87+T94,"")</f>
      </c>
    </row>
    <row r="98" spans="3:20" ht="2.25" customHeight="1">
      <c r="C98" s="81"/>
      <c r="E98" s="81"/>
      <c r="F98" s="81"/>
      <c r="G98" s="81"/>
      <c r="J98" s="94"/>
      <c r="K98" s="94"/>
      <c r="L98" s="94"/>
      <c r="M98" s="94"/>
      <c r="N98" s="94"/>
      <c r="O98" s="94"/>
      <c r="P98" s="94"/>
      <c r="Q98" s="94"/>
      <c r="R98" s="94"/>
      <c r="S98" s="197"/>
      <c r="T98" s="108"/>
    </row>
    <row r="99" spans="3:20" ht="15" hidden="1">
      <c r="C99" s="80"/>
      <c r="I99" s="94">
        <f>IF((+'Data Entry Page'!$H$31+'Data Entry Page'!$J$31+'Data Entry Page'!$L$31)=0,0,+'Data Entry Page'!H31/(+'Data Entry Page'!$H$31+'Data Entry Page'!$J$31+'Data Entry Page'!$L$31)*'Data Entry Page'!$P$47)</f>
        <v>0</v>
      </c>
      <c r="J99" s="94"/>
      <c r="K99" s="94">
        <f>IF((+'Data Entry Page'!$H$31+'Data Entry Page'!$J$31+'Data Entry Page'!$L$31)=0,0,+'Data Entry Page'!J31/(+'Data Entry Page'!$H$31+'Data Entry Page'!$J$31+'Data Entry Page'!$L$31)*'Data Entry Page'!$P$47)</f>
        <v>0</v>
      </c>
      <c r="L99" s="94"/>
      <c r="M99" s="94">
        <f>IF((+'Data Entry Page'!$H$31+'Data Entry Page'!$J$31+'Data Entry Page'!$L$31)=0,0,+'Data Entry Page'!L31/(+'Data Entry Page'!$H$31+'Data Entry Page'!$J$31+'Data Entry Page'!$L$31)*'Data Entry Page'!$P$47)</f>
        <v>0</v>
      </c>
      <c r="N99" s="94"/>
      <c r="O99" s="94"/>
      <c r="P99" s="94"/>
      <c r="Q99" s="94"/>
      <c r="R99" s="94"/>
      <c r="S99" s="197"/>
      <c r="T99" s="108">
        <f>+ROUND(I99,0)+ROUND(K99,0)+ROUND(M99,0)</f>
        <v>0</v>
      </c>
    </row>
    <row r="100" spans="1:20" ht="13.5" customHeight="1">
      <c r="A100" s="103" t="s">
        <v>47</v>
      </c>
      <c r="B100" s="103" t="s">
        <v>104</v>
      </c>
      <c r="C100" s="66" t="s">
        <v>148</v>
      </c>
      <c r="E100" s="81"/>
      <c r="F100" s="81"/>
      <c r="G100" s="81"/>
      <c r="J100" s="94"/>
      <c r="K100" s="94"/>
      <c r="L100" s="94"/>
      <c r="M100" s="94"/>
      <c r="N100" s="94"/>
      <c r="O100" s="94"/>
      <c r="P100" s="94"/>
      <c r="Q100" s="94"/>
      <c r="R100" s="94"/>
      <c r="S100" s="197"/>
      <c r="T100" s="108"/>
    </row>
    <row r="101" spans="3:20" ht="13.5" customHeight="1">
      <c r="C101" s="66" t="s">
        <v>242</v>
      </c>
      <c r="E101" s="81"/>
      <c r="F101" s="81"/>
      <c r="G101" s="81"/>
      <c r="J101" s="94"/>
      <c r="K101" s="94"/>
      <c r="L101" s="94"/>
      <c r="M101" s="94"/>
      <c r="N101" s="94"/>
      <c r="O101" s="94"/>
      <c r="P101" s="94"/>
      <c r="Q101" s="94"/>
      <c r="R101" s="94"/>
      <c r="S101" s="197"/>
      <c r="T101" s="108"/>
    </row>
    <row r="102" spans="3:20" ht="13.5" customHeight="1">
      <c r="C102" s="81" t="s">
        <v>243</v>
      </c>
      <c r="E102" s="81"/>
      <c r="F102" s="81"/>
      <c r="G102" s="81"/>
      <c r="J102" s="94"/>
      <c r="K102" s="94"/>
      <c r="L102" s="94"/>
      <c r="M102" s="94"/>
      <c r="N102" s="94"/>
      <c r="O102" s="94"/>
      <c r="P102" s="94"/>
      <c r="Q102" s="94"/>
      <c r="R102" s="94"/>
      <c r="S102" s="197"/>
      <c r="T102" s="108"/>
    </row>
    <row r="103" spans="3:20" ht="13.5" customHeight="1">
      <c r="C103" s="81" t="s">
        <v>244</v>
      </c>
      <c r="E103" s="81"/>
      <c r="F103" s="81"/>
      <c r="G103" s="81"/>
      <c r="J103" s="94"/>
      <c r="K103" s="94"/>
      <c r="L103" s="94"/>
      <c r="M103" s="94"/>
      <c r="N103" s="94"/>
      <c r="O103" s="94"/>
      <c r="P103" s="94"/>
      <c r="Q103" s="94"/>
      <c r="R103" s="94"/>
      <c r="S103" s="197"/>
      <c r="T103" s="108"/>
    </row>
    <row r="104" spans="3:20" ht="13.5" customHeight="1">
      <c r="C104" s="81" t="s">
        <v>245</v>
      </c>
      <c r="E104" s="81"/>
      <c r="F104" s="81"/>
      <c r="G104" s="81"/>
      <c r="J104" s="94"/>
      <c r="K104" s="94"/>
      <c r="L104" s="94"/>
      <c r="M104" s="94"/>
      <c r="N104" s="94"/>
      <c r="O104" s="94"/>
      <c r="P104" s="94"/>
      <c r="Q104" s="94"/>
      <c r="R104" s="94"/>
      <c r="S104" s="197"/>
      <c r="T104" s="108"/>
    </row>
    <row r="105" spans="3:20" ht="13.5" customHeight="1">
      <c r="C105" s="81" t="s">
        <v>246</v>
      </c>
      <c r="E105" s="81"/>
      <c r="F105" s="81"/>
      <c r="G105" s="81"/>
      <c r="J105" s="94"/>
      <c r="K105" s="94"/>
      <c r="L105" s="94"/>
      <c r="M105" s="94"/>
      <c r="N105" s="94"/>
      <c r="O105" s="94"/>
      <c r="P105" s="94"/>
      <c r="Q105" s="94"/>
      <c r="R105" s="94"/>
      <c r="S105" s="197"/>
      <c r="T105" s="108"/>
    </row>
    <row r="106" spans="3:20" ht="3.75" customHeight="1">
      <c r="C106" s="81"/>
      <c r="E106" s="81"/>
      <c r="F106" s="81"/>
      <c r="G106" s="81"/>
      <c r="J106" s="94"/>
      <c r="K106" s="94"/>
      <c r="L106" s="94"/>
      <c r="M106" s="94"/>
      <c r="N106" s="94"/>
      <c r="O106" s="94"/>
      <c r="P106" s="94"/>
      <c r="Q106" s="94"/>
      <c r="R106" s="94"/>
      <c r="S106" s="197"/>
      <c r="T106" s="108"/>
    </row>
    <row r="107" spans="3:20" ht="13.5" customHeight="1">
      <c r="C107" s="81" t="s">
        <v>247</v>
      </c>
      <c r="E107" s="81"/>
      <c r="F107" s="81"/>
      <c r="G107" s="81"/>
      <c r="J107" s="94"/>
      <c r="K107" s="94"/>
      <c r="L107" s="94"/>
      <c r="M107" s="94"/>
      <c r="N107" s="94"/>
      <c r="O107" s="94"/>
      <c r="P107" s="94"/>
      <c r="Q107" s="94"/>
      <c r="R107" s="94"/>
      <c r="S107" s="197"/>
      <c r="T107" s="108"/>
    </row>
    <row r="108" spans="3:20" ht="13.5" customHeight="1">
      <c r="C108" s="81" t="s">
        <v>149</v>
      </c>
      <c r="E108" s="81"/>
      <c r="F108" s="81"/>
      <c r="G108" s="81"/>
      <c r="J108" s="94"/>
      <c r="K108" s="94"/>
      <c r="L108" s="94"/>
      <c r="M108" s="94"/>
      <c r="N108" s="94"/>
      <c r="O108" s="94"/>
      <c r="P108" s="94"/>
      <c r="Q108" s="94"/>
      <c r="R108" s="94"/>
      <c r="S108" s="197"/>
      <c r="T108" s="108"/>
    </row>
    <row r="109" spans="3:20" ht="13.5" customHeight="1">
      <c r="C109" s="81" t="s">
        <v>150</v>
      </c>
      <c r="E109" s="81"/>
      <c r="F109" s="81"/>
      <c r="G109" s="81"/>
      <c r="I109" s="159">
        <f>IF(+T99=T109,ROUND(I99,0),IF(T99&gt;T109,IF(OR(I99-INT(I99)&gt;K99-INT(K99),I99-INT(I99)&gt;M99-INT(M99))=TRUE,ROUND(I99,0),ROUND(I99,0)-1),IF(OR(I99-INT(I99)&lt;K99-INT(K99),I99-INT(I99)&lt;M99-INT(M99))=TRUE,ROUND(I99,0),ROUND(I99,0)+1)))</f>
        <v>0</v>
      </c>
      <c r="J109" s="94"/>
      <c r="K109" s="159">
        <f>IF(T99=T109,ROUND(K99,0),IF(T99&gt;T109,IF(OR(K99-INT(K99)&gt;I99-INT(I99),K99-INT(K99)&gt;M99-INT(M99))=TRUE,ROUND(K99,0),ROUND(K99,0)-1),IF(OR(K99-INT(K99)&lt;I99-INT(I99),K99-INT(K99)&lt;M99-INT(M99))=TRUE,ROUND(K99,0),ROUND(K99,0)+1)))</f>
        <v>0</v>
      </c>
      <c r="L109" s="94"/>
      <c r="M109" s="159">
        <f>IF(T99=T109,ROUND(M99,0),IF(T99&gt;T109,IF(OR(M99-INT(M99)&gt;I99-INT(I99),M99-INT(M99)&gt;K99-INT(K99))=TRUE,ROUND(M99,0),ROUND(M99,0)-1),IF(OR(M99-INT(M99)&lt;I99-INT(I99),M99-INT(M99)&lt;K99-INT(K99))=TRUE,ROUND(M99,0),ROUND(M99,0)+1)))</f>
        <v>0</v>
      </c>
      <c r="N109" s="94"/>
      <c r="O109" s="94"/>
      <c r="P109" s="94"/>
      <c r="Q109" s="94"/>
      <c r="R109" s="94"/>
      <c r="S109" s="197"/>
      <c r="T109" s="159">
        <f>IF('Data Entry Page'!P47&gt;0,'Data Entry Page'!P47,0)</f>
        <v>0</v>
      </c>
    </row>
    <row r="110" spans="3:20" ht="15">
      <c r="C110" s="81"/>
      <c r="E110" s="81"/>
      <c r="F110" s="81"/>
      <c r="G110" s="81"/>
      <c r="J110" s="94"/>
      <c r="K110" s="94"/>
      <c r="L110" s="94"/>
      <c r="M110" s="94"/>
      <c r="N110" s="94"/>
      <c r="O110" s="94"/>
      <c r="P110" s="94"/>
      <c r="Q110" s="94"/>
      <c r="R110" s="94"/>
      <c r="S110" s="197"/>
      <c r="T110" s="108"/>
    </row>
    <row r="111" spans="3:20" ht="15">
      <c r="C111" s="81"/>
      <c r="E111" s="81"/>
      <c r="F111" s="81"/>
      <c r="G111" s="81"/>
      <c r="J111" s="94"/>
      <c r="K111" s="94"/>
      <c r="L111" s="94"/>
      <c r="M111" s="94"/>
      <c r="N111" s="94"/>
      <c r="O111" s="94"/>
      <c r="P111" s="94"/>
      <c r="Q111" s="94"/>
      <c r="R111" s="94"/>
      <c r="S111" s="197"/>
      <c r="T111" s="108"/>
    </row>
    <row r="112" spans="3:20" ht="15">
      <c r="C112" s="81"/>
      <c r="E112" s="81"/>
      <c r="F112" s="81"/>
      <c r="G112" s="81"/>
      <c r="J112" s="94"/>
      <c r="K112" s="94"/>
      <c r="L112" s="94"/>
      <c r="M112" s="94"/>
      <c r="N112" s="94"/>
      <c r="O112" s="94"/>
      <c r="P112" s="94"/>
      <c r="Q112" s="94"/>
      <c r="R112" s="94"/>
      <c r="S112" s="197"/>
      <c r="T112" s="108"/>
    </row>
    <row r="113" spans="4:20" ht="24.75" customHeight="1">
      <c r="D113" s="81"/>
      <c r="E113" s="81"/>
      <c r="F113" s="81"/>
      <c r="G113" s="81"/>
      <c r="J113" s="94"/>
      <c r="K113" s="94"/>
      <c r="L113" s="94"/>
      <c r="M113" s="94"/>
      <c r="N113" s="94"/>
      <c r="O113" s="94"/>
      <c r="P113" s="94"/>
      <c r="Q113" s="94"/>
      <c r="R113" s="94"/>
      <c r="S113" s="197"/>
      <c r="T113" s="108"/>
    </row>
    <row r="114" spans="1:20" ht="15">
      <c r="A114" s="103" t="s">
        <v>48</v>
      </c>
      <c r="C114" s="66" t="s">
        <v>152</v>
      </c>
      <c r="E114" s="81"/>
      <c r="F114" s="81"/>
      <c r="G114" s="81"/>
      <c r="I114" s="201"/>
      <c r="J114" s="94"/>
      <c r="K114" s="201"/>
      <c r="L114" s="94"/>
      <c r="M114" s="201"/>
      <c r="N114" s="94"/>
      <c r="O114" s="94"/>
      <c r="P114" s="94"/>
      <c r="Q114" s="94"/>
      <c r="R114" s="94"/>
      <c r="S114" s="197"/>
      <c r="T114" s="201"/>
    </row>
    <row r="115" spans="3:20" ht="15">
      <c r="C115" s="81" t="s">
        <v>151</v>
      </c>
      <c r="E115" s="81"/>
      <c r="F115" s="81"/>
      <c r="G115" s="81"/>
      <c r="I115" s="159">
        <f>IF(OR(I97&lt;&gt;"",I109&gt;0),+I97-I109,"")</f>
      </c>
      <c r="J115" s="94"/>
      <c r="K115" s="159">
        <f>IF(OR(K97&lt;&gt;"",K109&gt;0),+K97-K109,"")</f>
      </c>
      <c r="L115" s="94"/>
      <c r="M115" s="159">
        <f>IF(OR(M97&lt;&gt;"",M109&gt;0),+M97-M109,"")</f>
      </c>
      <c r="N115" s="94"/>
      <c r="O115" s="159">
        <f>IF(OR(O97&lt;&gt;"",O109&gt;0),+O97-O109,"")</f>
      </c>
      <c r="P115" s="94"/>
      <c r="Q115" s="94"/>
      <c r="R115" s="94"/>
      <c r="S115" s="197"/>
      <c r="T115" s="159">
        <f>IF(OR(T97&lt;&gt;"",T109&gt;0),+T97-T109,"")</f>
      </c>
    </row>
    <row r="116" spans="3:20" ht="3" customHeight="1">
      <c r="C116" s="81"/>
      <c r="E116" s="81"/>
      <c r="F116" s="81"/>
      <c r="G116" s="81"/>
      <c r="J116" s="94"/>
      <c r="K116" s="94"/>
      <c r="L116" s="94"/>
      <c r="M116" s="94"/>
      <c r="N116" s="94"/>
      <c r="O116" s="94"/>
      <c r="P116" s="94"/>
      <c r="Q116" s="94"/>
      <c r="R116" s="94"/>
      <c r="S116" s="197"/>
      <c r="T116" s="108"/>
    </row>
    <row r="117" spans="1:20" ht="13.5" customHeight="1">
      <c r="A117" s="118" t="s">
        <v>49</v>
      </c>
      <c r="B117" s="118"/>
      <c r="C117" s="79" t="s">
        <v>26</v>
      </c>
      <c r="J117" s="94"/>
      <c r="K117" s="94"/>
      <c r="L117" s="94"/>
      <c r="M117" s="94"/>
      <c r="N117" s="94"/>
      <c r="O117" s="94"/>
      <c r="P117" s="94"/>
      <c r="Q117" s="94"/>
      <c r="R117" s="94"/>
      <c r="S117" s="197"/>
      <c r="T117" s="94"/>
    </row>
    <row r="118" spans="1:20" ht="13.5" customHeight="1">
      <c r="A118" s="118"/>
      <c r="B118" s="118"/>
      <c r="C118" s="80" t="s">
        <v>198</v>
      </c>
      <c r="I118" s="159">
        <f>IF(+I34&lt;&gt;"",+I34,"")</f>
      </c>
      <c r="J118" s="94"/>
      <c r="K118" s="159">
        <f>IF(+K34&lt;&gt;"",+K34,"")</f>
      </c>
      <c r="L118" s="94"/>
      <c r="M118" s="159">
        <f>IF(+M34&lt;&gt;"",+M34,"")</f>
      </c>
      <c r="N118" s="94"/>
      <c r="O118" s="159">
        <f>IF(+O34&lt;&gt;"",+O34,"")</f>
      </c>
      <c r="P118" s="94"/>
      <c r="Q118" s="201"/>
      <c r="R118" s="94"/>
      <c r="S118" s="197"/>
      <c r="T118" s="159">
        <f>IF(+T34&lt;&gt;"",+T34,"")</f>
      </c>
    </row>
    <row r="119" spans="3:20" ht="3" customHeight="1">
      <c r="C119" s="81"/>
      <c r="E119" s="81"/>
      <c r="F119" s="81"/>
      <c r="G119" s="81"/>
      <c r="I119" s="122"/>
      <c r="J119" s="122"/>
      <c r="K119" s="122"/>
      <c r="L119" s="122"/>
      <c r="M119" s="122"/>
      <c r="N119" s="122"/>
      <c r="O119" s="122"/>
      <c r="P119" s="122"/>
      <c r="Q119" s="122"/>
      <c r="R119" s="122"/>
      <c r="S119" s="123"/>
      <c r="T119" s="124"/>
    </row>
    <row r="120" spans="1:20" ht="14.25" customHeight="1">
      <c r="A120" s="118" t="s">
        <v>51</v>
      </c>
      <c r="B120" s="118"/>
      <c r="C120" s="137" t="s">
        <v>114</v>
      </c>
      <c r="E120" s="67"/>
      <c r="F120" s="67"/>
      <c r="G120" s="67"/>
      <c r="S120" s="111"/>
      <c r="T120" s="59"/>
    </row>
    <row r="121" spans="1:20" ht="13.5" customHeight="1">
      <c r="A121" s="118"/>
      <c r="B121" s="118"/>
      <c r="C121" s="74" t="s">
        <v>214</v>
      </c>
      <c r="E121" s="67"/>
      <c r="F121" s="67"/>
      <c r="G121" s="67"/>
      <c r="I121" s="148">
        <f>IF(OR(I115&lt;&gt;"",I118&lt;&gt;""),IF(I118=0,0,ROUND(+I115/I118*100,4)),"")</f>
      </c>
      <c r="J121" s="149"/>
      <c r="K121" s="148">
        <f>IF(OR(K115&lt;&gt;"",K118&lt;&gt;""),IF(K118=0,0,ROUND(+K115/K118*100,4)),"")</f>
      </c>
      <c r="L121" s="149"/>
      <c r="M121" s="148">
        <f>IF(OR(M115&lt;&gt;"",M118&lt;&gt;""),IF(M118=0,0,ROUND(+M115/M118*100,4)),"")</f>
      </c>
      <c r="N121" s="149"/>
      <c r="O121" s="148">
        <f>IF(OR(O115&lt;&gt;"",O118&lt;&gt;""),IF(O118=0,0,ROUND(+O115/O118*100,4)),"")</f>
      </c>
      <c r="P121" s="149"/>
      <c r="Q121" s="203"/>
      <c r="R121" s="149"/>
      <c r="S121" s="204"/>
      <c r="T121" s="148">
        <f>IF(OR(T115&lt;&gt;"",T118&lt;&gt;""),IF(T118=0,0,ROUND(+T115/T118*100,4)),"")</f>
      </c>
    </row>
    <row r="122" spans="3:20" ht="3" customHeight="1">
      <c r="C122" s="81"/>
      <c r="E122" s="81"/>
      <c r="F122" s="81"/>
      <c r="G122" s="81"/>
      <c r="I122" s="149"/>
      <c r="J122" s="149"/>
      <c r="K122" s="149"/>
      <c r="L122" s="149"/>
      <c r="M122" s="149"/>
      <c r="N122" s="149"/>
      <c r="O122" s="149"/>
      <c r="P122" s="149"/>
      <c r="Q122" s="149"/>
      <c r="R122" s="149"/>
      <c r="S122" s="204"/>
      <c r="T122" s="205"/>
    </row>
    <row r="123" spans="1:20" ht="13.5" customHeight="1">
      <c r="A123" s="103" t="s">
        <v>52</v>
      </c>
      <c r="C123" s="66" t="s">
        <v>122</v>
      </c>
      <c r="E123" s="81"/>
      <c r="F123" s="81"/>
      <c r="G123" s="81"/>
      <c r="I123" s="149"/>
      <c r="J123" s="149"/>
      <c r="K123" s="149"/>
      <c r="L123" s="149"/>
      <c r="M123" s="149"/>
      <c r="N123" s="149"/>
      <c r="O123" s="149"/>
      <c r="P123" s="149"/>
      <c r="Q123" s="149"/>
      <c r="R123" s="149"/>
      <c r="S123" s="204"/>
      <c r="T123" s="205"/>
    </row>
    <row r="124" spans="3:20" ht="13.5" customHeight="1">
      <c r="C124" s="81" t="s">
        <v>194</v>
      </c>
      <c r="E124" s="81"/>
      <c r="F124" s="81"/>
      <c r="G124" s="81"/>
      <c r="I124" s="149"/>
      <c r="J124" s="149"/>
      <c r="K124" s="149"/>
      <c r="L124" s="149"/>
      <c r="M124" s="149"/>
      <c r="N124" s="149"/>
      <c r="O124" s="148">
        <f>IF(OR(O121&lt;&gt;"",O75&lt;&gt;""),IF(O121&lt;O75,O121,O75),"")</f>
      </c>
      <c r="P124" s="149"/>
      <c r="Q124" s="149"/>
      <c r="R124" s="149"/>
      <c r="S124" s="204"/>
      <c r="T124" s="205"/>
    </row>
    <row r="125" spans="3:20" ht="3" customHeight="1">
      <c r="C125" s="81"/>
      <c r="E125" s="81"/>
      <c r="F125" s="81"/>
      <c r="G125" s="81"/>
      <c r="I125" s="149"/>
      <c r="J125" s="149"/>
      <c r="K125" s="149"/>
      <c r="L125" s="149"/>
      <c r="M125" s="149"/>
      <c r="N125" s="149"/>
      <c r="O125" s="149"/>
      <c r="P125" s="149"/>
      <c r="Q125" s="149"/>
      <c r="R125" s="149"/>
      <c r="S125" s="204"/>
      <c r="T125" s="205"/>
    </row>
    <row r="126" spans="1:20" ht="13.5" customHeight="1">
      <c r="A126" s="103" t="s">
        <v>53</v>
      </c>
      <c r="C126" s="66" t="s">
        <v>101</v>
      </c>
      <c r="E126" s="81"/>
      <c r="F126" s="81"/>
      <c r="G126" s="81"/>
      <c r="I126" s="149"/>
      <c r="J126" s="149"/>
      <c r="K126" s="149"/>
      <c r="L126" s="149"/>
      <c r="M126" s="149"/>
      <c r="N126" s="149"/>
      <c r="O126" s="149"/>
      <c r="P126" s="149"/>
      <c r="Q126" s="149"/>
      <c r="R126" s="149"/>
      <c r="S126" s="204"/>
      <c r="T126" s="205"/>
    </row>
    <row r="127" spans="3:20" ht="13.5" customHeight="1">
      <c r="C127" s="80" t="s">
        <v>427</v>
      </c>
      <c r="E127" s="80"/>
      <c r="F127" s="138"/>
      <c r="G127" s="60"/>
      <c r="H127" s="60" t="s">
        <v>20</v>
      </c>
      <c r="I127" s="148">
        <f>IF('Data Entry Page'!$P$22&lt;&gt;"",IF('Data Entry Page'!H22&gt;0,'Data Entry Page'!H22,0),"")</f>
      </c>
      <c r="J127" s="206"/>
      <c r="K127" s="148">
        <f>IF('Data Entry Page'!$P$22&lt;&gt;"",IF('Data Entry Page'!J22&gt;0,'Data Entry Page'!J22,0),"")</f>
      </c>
      <c r="L127" s="206"/>
      <c r="M127" s="148">
        <f>IF('Data Entry Page'!$P$22&lt;&gt;"",IF('Data Entry Page'!L22&gt;0,'Data Entry Page'!L22,0),"")</f>
      </c>
      <c r="N127" s="206"/>
      <c r="O127" s="148">
        <f>IF('Data Entry Page'!$P$22&lt;&gt;"",IF('Data Entry Page'!N22&gt;0,'Data Entry Page'!N22,0),"")</f>
      </c>
      <c r="P127" s="149"/>
      <c r="Q127" s="149"/>
      <c r="R127" s="149"/>
      <c r="S127" s="204"/>
      <c r="T127" s="148">
        <f>IF('Data Entry Page'!P22&lt;&gt;"",'Data Entry Page'!P22,"")</f>
      </c>
    </row>
    <row r="128" spans="3:20" ht="3" customHeight="1">
      <c r="C128" s="81"/>
      <c r="E128" s="81"/>
      <c r="F128" s="81"/>
      <c r="G128" s="81"/>
      <c r="I128" s="149"/>
      <c r="J128" s="149"/>
      <c r="K128" s="149"/>
      <c r="L128" s="149"/>
      <c r="M128" s="149"/>
      <c r="N128" s="149"/>
      <c r="O128" s="149"/>
      <c r="P128" s="149"/>
      <c r="Q128" s="149"/>
      <c r="R128" s="149"/>
      <c r="S128" s="204"/>
      <c r="T128" s="205"/>
    </row>
    <row r="129" spans="1:20" ht="13.5" customHeight="1">
      <c r="A129" s="118" t="s">
        <v>54</v>
      </c>
      <c r="B129" s="118"/>
      <c r="C129" s="79" t="s">
        <v>44</v>
      </c>
      <c r="I129" s="149"/>
      <c r="J129" s="149"/>
      <c r="K129" s="149"/>
      <c r="L129" s="149"/>
      <c r="M129" s="149"/>
      <c r="N129" s="149"/>
      <c r="O129" s="149"/>
      <c r="P129" s="149"/>
      <c r="Q129" s="149"/>
      <c r="R129" s="149"/>
      <c r="S129" s="204"/>
      <c r="T129" s="205"/>
    </row>
    <row r="130" spans="3:20" ht="13.5" customHeight="1">
      <c r="C130" s="76" t="s">
        <v>203</v>
      </c>
      <c r="E130" s="76"/>
      <c r="F130" s="76"/>
      <c r="G130" s="76"/>
      <c r="I130" s="148">
        <f>IF(OR(I121&lt;&gt;"",I127&lt;&gt;""),IF(I121&lt;I127,'Form A'!I121,I127),"")</f>
      </c>
      <c r="J130" s="149"/>
      <c r="K130" s="148">
        <f>IF(OR(K121&lt;&gt;"",K127&lt;&gt;""),IF(K121&lt;K127,'Form A'!K121,K127),"")</f>
      </c>
      <c r="L130" s="149"/>
      <c r="M130" s="148">
        <f>IF(OR(M121&lt;&gt;"",M127&lt;&gt;""),IF(M121&lt;M127,'Form A'!M121,M127),"")</f>
      </c>
      <c r="N130" s="149"/>
      <c r="O130" s="148">
        <f>IF(OR(O124&lt;&gt;"",O127&lt;&gt;""),IF(O124&lt;O127,'Form A'!O124,O127),"")</f>
      </c>
      <c r="P130" s="149"/>
      <c r="Q130" s="203"/>
      <c r="R130" s="149"/>
      <c r="S130" s="204"/>
      <c r="T130" s="148">
        <f>IF(OR(T121&lt;&gt;"",T127&lt;&gt;""),IF(T121&lt;T127,'Form A'!T121,T127),"")</f>
      </c>
    </row>
    <row r="131" spans="3:20" ht="15">
      <c r="C131" s="317" t="s">
        <v>428</v>
      </c>
      <c r="D131" s="81"/>
      <c r="E131" s="81"/>
      <c r="F131" s="81"/>
      <c r="G131" s="81"/>
      <c r="I131" s="122"/>
      <c r="J131" s="122"/>
      <c r="K131" s="122"/>
      <c r="L131" s="122"/>
      <c r="M131" s="122"/>
      <c r="N131" s="122"/>
      <c r="O131" s="122"/>
      <c r="P131" s="122"/>
      <c r="Q131" s="122"/>
      <c r="R131" s="122"/>
      <c r="S131" s="123"/>
      <c r="T131" s="124"/>
    </row>
    <row r="132" spans="4:20" ht="10.5" customHeight="1">
      <c r="D132" s="81"/>
      <c r="E132" s="81"/>
      <c r="F132" s="81"/>
      <c r="G132" s="81"/>
      <c r="I132" s="122"/>
      <c r="J132" s="122"/>
      <c r="K132" s="122"/>
      <c r="L132" s="122"/>
      <c r="M132" s="122"/>
      <c r="N132" s="122"/>
      <c r="O132" s="122"/>
      <c r="P132" s="122"/>
      <c r="Q132" s="122"/>
      <c r="R132" s="122"/>
      <c r="S132" s="123"/>
      <c r="T132" s="124"/>
    </row>
    <row r="133" spans="3:20" ht="13.5" customHeight="1">
      <c r="C133" s="87" t="s">
        <v>99</v>
      </c>
      <c r="S133" s="111"/>
      <c r="T133" s="59"/>
    </row>
    <row r="134" spans="1:20" ht="13.5" customHeight="1">
      <c r="A134" s="118" t="s">
        <v>55</v>
      </c>
      <c r="B134" s="118"/>
      <c r="C134" s="80" t="s">
        <v>215</v>
      </c>
      <c r="I134" s="159">
        <f>IF(OR(I20&lt;&gt;"",I130&lt;&gt;""),ROUND(+I20*I130/100,0),"")</f>
      </c>
      <c r="J134" s="94"/>
      <c r="K134" s="159">
        <f>IF(OR(K20&lt;&gt;"",K130&lt;&gt;""),ROUND(+K20*K130/100,0),"")</f>
      </c>
      <c r="L134" s="94"/>
      <c r="M134" s="159">
        <f>IF(OR(M20&lt;&gt;"",M130&lt;&gt;""),ROUND(+M20*M130/100,0),"")</f>
      </c>
      <c r="N134" s="94"/>
      <c r="O134" s="159">
        <f>IF(OR(O20&lt;&gt;"",O130&lt;&gt;""),ROUND(+O20*O130/100,0),"")</f>
      </c>
      <c r="P134" s="94"/>
      <c r="Q134" s="159">
        <f>IF(OR(I134&lt;&gt;"",K134&lt;&gt;"",M134&lt;&gt;"",O134&lt;&gt;""),+I134+K134+M134+O134,"")</f>
      </c>
      <c r="R134" s="94"/>
      <c r="S134" s="197"/>
      <c r="T134" s="159">
        <f>IF(OR(T20&lt;&gt;"",T130&lt;&gt;""),ROUND(+T20*T130/100,0),"")</f>
      </c>
    </row>
    <row r="135" spans="3:20" ht="3" customHeight="1">
      <c r="C135" s="81"/>
      <c r="E135" s="81"/>
      <c r="F135" s="81"/>
      <c r="G135" s="81"/>
      <c r="J135" s="94"/>
      <c r="K135" s="94"/>
      <c r="L135" s="94"/>
      <c r="M135" s="94"/>
      <c r="N135" s="94"/>
      <c r="O135" s="94"/>
      <c r="P135" s="94"/>
      <c r="Q135" s="94"/>
      <c r="R135" s="94"/>
      <c r="S135" s="197"/>
      <c r="T135" s="108"/>
    </row>
    <row r="136" spans="1:20" ht="13.5" customHeight="1">
      <c r="A136" s="118" t="s">
        <v>56</v>
      </c>
      <c r="B136" s="118"/>
      <c r="C136" s="80" t="s">
        <v>100</v>
      </c>
      <c r="J136" s="94"/>
      <c r="K136" s="94"/>
      <c r="L136" s="94"/>
      <c r="M136" s="94"/>
      <c r="N136" s="94"/>
      <c r="O136" s="94"/>
      <c r="P136" s="94"/>
      <c r="Q136" s="159">
        <f>+Q20</f>
      </c>
      <c r="R136" s="94"/>
      <c r="S136" s="197"/>
      <c r="T136" s="108"/>
    </row>
    <row r="137" spans="3:20" ht="3" customHeight="1">
      <c r="C137" s="81"/>
      <c r="E137" s="81"/>
      <c r="F137" s="81"/>
      <c r="G137" s="81"/>
      <c r="I137" s="122"/>
      <c r="J137" s="122"/>
      <c r="K137" s="122"/>
      <c r="L137" s="122"/>
      <c r="M137" s="122"/>
      <c r="N137" s="122"/>
      <c r="O137" s="122"/>
      <c r="P137" s="122"/>
      <c r="Q137" s="122"/>
      <c r="R137" s="122"/>
      <c r="S137" s="123"/>
      <c r="T137" s="124"/>
    </row>
    <row r="138" spans="1:20" ht="13.5" customHeight="1">
      <c r="A138" s="118" t="s">
        <v>57</v>
      </c>
      <c r="B138" s="118"/>
      <c r="C138" s="80" t="s">
        <v>263</v>
      </c>
      <c r="Q138" s="47">
        <f>IF(OR(Q136&lt;&gt;"",Q134&lt;&gt;""),IF(Q136=0,0,ROUND(+Q134/Q136*100,4)),"")</f>
      </c>
      <c r="S138" s="111"/>
      <c r="T138" s="59"/>
    </row>
    <row r="139" spans="3:20" ht="3" customHeight="1">
      <c r="C139" s="81"/>
      <c r="E139" s="81"/>
      <c r="F139" s="81"/>
      <c r="G139" s="81"/>
      <c r="I139" s="122"/>
      <c r="J139" s="122"/>
      <c r="K139" s="122"/>
      <c r="L139" s="122"/>
      <c r="M139" s="122"/>
      <c r="N139" s="122"/>
      <c r="O139" s="122"/>
      <c r="P139" s="122"/>
      <c r="Q139" s="122"/>
      <c r="R139" s="122"/>
      <c r="S139" s="123"/>
      <c r="T139" s="124"/>
    </row>
    <row r="140" spans="1:20" ht="13.5" customHeight="1">
      <c r="A140" s="118" t="s">
        <v>58</v>
      </c>
      <c r="B140" s="118"/>
      <c r="C140" s="80" t="s">
        <v>216</v>
      </c>
      <c r="S140" s="111"/>
      <c r="T140" s="59"/>
    </row>
    <row r="141" spans="1:20" ht="13.5" customHeight="1">
      <c r="A141" s="118"/>
      <c r="B141" s="118"/>
      <c r="C141" s="80" t="s">
        <v>153</v>
      </c>
      <c r="Q141" s="159">
        <f>IF(OR(Q134&lt;&gt;"",T134&lt;&gt;""),+Q134-T134,"")</f>
      </c>
      <c r="S141" s="111"/>
      <c r="T141" s="59"/>
    </row>
    <row r="142" spans="3:20" ht="3" customHeight="1">
      <c r="C142" s="81"/>
      <c r="E142" s="81"/>
      <c r="F142" s="81"/>
      <c r="G142" s="81"/>
      <c r="I142" s="122"/>
      <c r="J142" s="122"/>
      <c r="K142" s="122"/>
      <c r="L142" s="122"/>
      <c r="M142" s="122"/>
      <c r="N142" s="122"/>
      <c r="O142" s="122"/>
      <c r="P142" s="122"/>
      <c r="Q142" s="122"/>
      <c r="R142" s="122"/>
      <c r="S142" s="123"/>
      <c r="T142" s="124"/>
    </row>
    <row r="143" spans="1:20" ht="13.5" customHeight="1">
      <c r="A143" s="118" t="s">
        <v>59</v>
      </c>
      <c r="B143" s="118"/>
      <c r="C143" s="80" t="s">
        <v>126</v>
      </c>
      <c r="I143" s="48"/>
      <c r="S143" s="111"/>
      <c r="T143" s="59"/>
    </row>
    <row r="144" spans="1:20" ht="13.5" customHeight="1">
      <c r="A144" s="139"/>
      <c r="B144" s="139"/>
      <c r="C144" s="140" t="s">
        <v>154</v>
      </c>
      <c r="E144" s="141"/>
      <c r="F144" s="141"/>
      <c r="G144" s="141"/>
      <c r="H144" s="63"/>
      <c r="I144" s="148">
        <f>IF(OR($Q$141&lt;&gt;"",I130&lt;&gt;"",$T$130&lt;&gt;""),IF($Q$141=0,0,IF(I130&lt;$T$130,I130,0)),"")</f>
      </c>
      <c r="J144" s="149"/>
      <c r="K144" s="148">
        <f>IF(OR($Q$141&lt;&gt;"",K130&lt;&gt;"",$T$130&lt;&gt;""),IF($Q$141=0,0,IF(K130&lt;$T$130,K130,0)),"")</f>
      </c>
      <c r="L144" s="149"/>
      <c r="M144" s="148">
        <f>IF(OR($Q$141&lt;&gt;"",M130&lt;&gt;"",$T$130&lt;&gt;""),IF($Q$141=0,0,IF(M130&lt;$T$130,M130,0)),"")</f>
      </c>
      <c r="N144" s="149"/>
      <c r="O144" s="148">
        <f>IF(OR($Q$141&lt;&gt;"",O130&lt;&gt;"",$T$130&lt;&gt;""),IF($Q$141&gt;0,IF(O130&lt;$T$130,O130,0),0),"")</f>
      </c>
      <c r="P144" s="59"/>
      <c r="Q144" s="59"/>
      <c r="R144" s="59"/>
      <c r="S144" s="111"/>
      <c r="T144" s="59"/>
    </row>
    <row r="145" spans="3:20" ht="3" customHeight="1">
      <c r="C145" s="81"/>
      <c r="E145" s="81"/>
      <c r="F145" s="81"/>
      <c r="G145" s="81"/>
      <c r="I145" s="122"/>
      <c r="J145" s="122"/>
      <c r="K145" s="122"/>
      <c r="L145" s="122"/>
      <c r="M145" s="122"/>
      <c r="N145" s="122"/>
      <c r="O145" s="122"/>
      <c r="P145" s="122"/>
      <c r="Q145" s="122"/>
      <c r="R145" s="122"/>
      <c r="S145" s="123"/>
      <c r="T145" s="124"/>
    </row>
    <row r="146" spans="1:19" ht="13.5" customHeight="1">
      <c r="A146" s="118" t="s">
        <v>60</v>
      </c>
      <c r="B146" s="118"/>
      <c r="C146" s="80" t="s">
        <v>95</v>
      </c>
      <c r="S146" s="111"/>
    </row>
    <row r="147" spans="1:19" ht="13.5" customHeight="1">
      <c r="A147" s="118"/>
      <c r="B147" s="118"/>
      <c r="C147" s="80" t="s">
        <v>155</v>
      </c>
      <c r="I147" s="159">
        <f>IF(OR(I144&lt;&gt;"",I34&lt;&gt;""),IF(I144&gt;0,I34,0),"")</f>
      </c>
      <c r="J147" s="94"/>
      <c r="K147" s="159">
        <f>IF(OR(K144&lt;&gt;"",K34&lt;&gt;""),IF(K144&gt;0,K34,0),"")</f>
      </c>
      <c r="L147" s="94"/>
      <c r="M147" s="159">
        <f>IF(OR(M144&lt;&gt;"",M34&lt;&gt;""),IF(M144&gt;0,M34,0),"")</f>
      </c>
      <c r="N147" s="94"/>
      <c r="O147" s="159">
        <f>IF(OR(O144&lt;&gt;"",O34&lt;&gt;""),IF(O144&gt;0,O34,0),"")</f>
      </c>
      <c r="P147" s="94"/>
      <c r="Q147" s="159">
        <f>IF(OR(I147&lt;&gt;"",K147&lt;&gt;"",M147&lt;&gt;"",O147&lt;&gt;""),+I147+K147+M147+O147,"")</f>
      </c>
      <c r="S147" s="111"/>
    </row>
    <row r="148" spans="3:20" ht="3" customHeight="1">
      <c r="C148" s="81"/>
      <c r="E148" s="81"/>
      <c r="F148" s="81"/>
      <c r="G148" s="81"/>
      <c r="I148" s="122"/>
      <c r="J148" s="122"/>
      <c r="K148" s="122"/>
      <c r="L148" s="122"/>
      <c r="M148" s="122"/>
      <c r="N148" s="122"/>
      <c r="O148" s="122"/>
      <c r="P148" s="122"/>
      <c r="Q148" s="122"/>
      <c r="R148" s="122"/>
      <c r="S148" s="123"/>
      <c r="T148" s="124"/>
    </row>
    <row r="149" spans="1:19" ht="13.5" customHeight="1">
      <c r="A149" s="118" t="s">
        <v>61</v>
      </c>
      <c r="B149" s="118"/>
      <c r="C149" s="80" t="s">
        <v>94</v>
      </c>
      <c r="I149" s="48"/>
      <c r="S149" s="111"/>
    </row>
    <row r="150" spans="1:19" ht="13.5" customHeight="1">
      <c r="A150" s="118"/>
      <c r="B150" s="118"/>
      <c r="C150" s="80" t="s">
        <v>195</v>
      </c>
      <c r="I150" s="148">
        <f>IF(OR($Q$147&lt;&gt;"",I147&lt;&gt;""),IF($Q$147=0,0,ROUND(+I147/$Q$147,4)),"")</f>
      </c>
      <c r="J150" s="149"/>
      <c r="K150" s="148">
        <f>IF(OR($Q$147&lt;&gt;"",K147&lt;&gt;""),IF($Q$147=0,0,ROUND(+K147/$Q$147,4)),"")</f>
      </c>
      <c r="L150" s="149"/>
      <c r="M150" s="148">
        <f>IF(OR($Q$147&lt;&gt;"",M147&lt;&gt;""),IF($Q$147=0,0,ROUND(+M147/$Q$147,4)),"")</f>
      </c>
      <c r="N150" s="149"/>
      <c r="O150" s="148">
        <f>IF(OR($Q$147&lt;&gt;"",O147&lt;&gt;""),IF($Q$147=0,0,ROUND(+O147/$Q$147,4)),"")</f>
      </c>
      <c r="P150" s="149"/>
      <c r="Q150" s="148">
        <f>IF(OR(I150&lt;&gt;"",K150&lt;&gt;"",M150&lt;&gt;"",O150&lt;&gt;""),+I150+K150+M150+O150,"")</f>
      </c>
      <c r="S150" s="111"/>
    </row>
    <row r="151" spans="1:19" ht="13.5" customHeight="1" hidden="1">
      <c r="A151" s="118"/>
      <c r="B151" s="118"/>
      <c r="C151" s="142"/>
      <c r="E151" s="143"/>
      <c r="F151" s="143"/>
      <c r="G151" s="143"/>
      <c r="H151" s="144"/>
      <c r="I151" s="207">
        <f>IF(OR(I34&lt;&gt;"",I150&lt;&gt;"",$Q$141&lt;&gt;""),IF(I34=0,0,-I150*$Q$141/I34*100),"")</f>
      </c>
      <c r="J151" s="208"/>
      <c r="K151" s="207">
        <f>IF(OR(K34&lt;&gt;"",K150&lt;&gt;"",$Q$141&lt;&gt;""),IF(K34=0,0,-K150*$Q$141/K34*100),"")</f>
      </c>
      <c r="L151" s="208"/>
      <c r="M151" s="207">
        <f>IF(OR(M34&lt;&gt;"",M150&lt;&gt;"",$Q$141&lt;&gt;""),IF(M34=0,0,-M150*$Q$141/M34*100),"")</f>
      </c>
      <c r="N151" s="208"/>
      <c r="O151" s="207">
        <f>IF(OR(O34&lt;&gt;"",O150&lt;&gt;"",$Q$141&lt;&gt;""),IF(O34=0,0,-O150*$Q$141/O34*100),"")</f>
      </c>
      <c r="P151" s="149"/>
      <c r="Q151" s="203"/>
      <c r="S151" s="111"/>
    </row>
    <row r="152" spans="3:20" ht="3" customHeight="1">
      <c r="C152" s="145"/>
      <c r="E152" s="145"/>
      <c r="F152" s="145"/>
      <c r="G152" s="145"/>
      <c r="H152" s="144"/>
      <c r="I152" s="208"/>
      <c r="J152" s="208"/>
      <c r="K152" s="208"/>
      <c r="L152" s="208"/>
      <c r="M152" s="208"/>
      <c r="N152" s="208"/>
      <c r="O152" s="208"/>
      <c r="P152" s="149"/>
      <c r="Q152" s="149"/>
      <c r="R152" s="122"/>
      <c r="S152" s="123"/>
      <c r="T152" s="124"/>
    </row>
    <row r="153" spans="1:19" ht="13.5" customHeight="1">
      <c r="A153" s="118" t="s">
        <v>62</v>
      </c>
      <c r="B153" s="118"/>
      <c r="C153" s="142" t="s">
        <v>112</v>
      </c>
      <c r="E153" s="143"/>
      <c r="F153" s="143"/>
      <c r="G153" s="143"/>
      <c r="H153" s="144"/>
      <c r="I153" s="208"/>
      <c r="J153" s="208"/>
      <c r="K153" s="208"/>
      <c r="L153" s="208"/>
      <c r="M153" s="208"/>
      <c r="N153" s="208"/>
      <c r="O153" s="208"/>
      <c r="P153" s="149"/>
      <c r="Q153" s="149"/>
      <c r="S153" s="111"/>
    </row>
    <row r="154" spans="3:19" ht="13.5" customHeight="1">
      <c r="C154" s="146" t="s">
        <v>224</v>
      </c>
      <c r="E154" s="143"/>
      <c r="F154" s="143"/>
      <c r="G154" s="143"/>
      <c r="H154" s="144"/>
      <c r="I154" s="209">
        <f>IF(OR(I144&lt;&gt;"",I151&lt;&gt;""),IF(I144&gt;0,IF(I144-I151&lt;0,-I144,ROUND(I151,4)),0),"")</f>
      </c>
      <c r="J154" s="210"/>
      <c r="K154" s="209">
        <f>IF(OR(K144&lt;&gt;"",K151&lt;&gt;""),IF(K144&gt;0,IF(K144-K151&lt;0,-K144,ROUND(K151,4)),0),"")</f>
      </c>
      <c r="L154" s="210"/>
      <c r="M154" s="209">
        <f>IF(OR(M144&lt;&gt;"",M151&lt;&gt;""),IF(M144&gt;0,IF(M144-M151&lt;0,-M144,ROUND(M151,4)),0),"")</f>
      </c>
      <c r="N154" s="210"/>
      <c r="O154" s="209">
        <f>IF(OR(O144&lt;&gt;"",O151&lt;&gt;""),IF(O144&gt;0,IF(O144-O151&lt;0,-O144,ROUND(O151,4)),0),"")</f>
      </c>
      <c r="P154" s="149"/>
      <c r="Q154" s="148">
        <f>IF(OR(I154&lt;&gt;"",K154&lt;&gt;"",M154&lt;&gt;"",O154&lt;&gt;""),+I154+K154+M154+O154,"")</f>
      </c>
      <c r="S154" s="111"/>
    </row>
    <row r="155" spans="3:20" ht="3" customHeight="1">
      <c r="C155" s="81"/>
      <c r="E155" s="81"/>
      <c r="F155" s="81"/>
      <c r="G155" s="81"/>
      <c r="I155" s="149"/>
      <c r="J155" s="149"/>
      <c r="K155" s="149"/>
      <c r="L155" s="149"/>
      <c r="M155" s="149"/>
      <c r="N155" s="149"/>
      <c r="O155" s="149"/>
      <c r="P155" s="149"/>
      <c r="Q155" s="149"/>
      <c r="R155" s="122"/>
      <c r="S155" s="123"/>
      <c r="T155" s="124"/>
    </row>
    <row r="156" spans="1:20" ht="13.5" customHeight="1">
      <c r="A156" s="103" t="s">
        <v>96</v>
      </c>
      <c r="C156" s="76" t="s">
        <v>168</v>
      </c>
      <c r="E156" s="81"/>
      <c r="F156" s="81"/>
      <c r="G156" s="81"/>
      <c r="I156" s="148">
        <f>IF(OR(I130&lt;&gt;"",I154&lt;&gt;""),ROUND(+I130+I154,4),"")</f>
      </c>
      <c r="J156" s="149"/>
      <c r="K156" s="148">
        <f>IF(OR(K130&lt;&gt;"",K154&lt;&gt;""),ROUND(+K130+K154,4),"")</f>
      </c>
      <c r="L156" s="149"/>
      <c r="M156" s="148">
        <f>IF(OR(M130&lt;&gt;"",M154&lt;&gt;""),ROUND(+M130+M154,4),"")</f>
      </c>
      <c r="N156" s="149"/>
      <c r="O156" s="148">
        <f>IF(OR(O130&lt;&gt;"",O154&lt;&gt;""),ROUND(+O130+O154,4),"")</f>
      </c>
      <c r="P156" s="149"/>
      <c r="Q156" s="149"/>
      <c r="R156" s="122"/>
      <c r="S156" s="123"/>
      <c r="T156" s="124"/>
    </row>
    <row r="157" spans="3:20" ht="3" customHeight="1">
      <c r="C157" s="81"/>
      <c r="E157" s="81"/>
      <c r="F157" s="81"/>
      <c r="G157" s="81"/>
      <c r="I157" s="149"/>
      <c r="J157" s="149"/>
      <c r="K157" s="149"/>
      <c r="L157" s="149"/>
      <c r="M157" s="149"/>
      <c r="N157" s="149"/>
      <c r="O157" s="149"/>
      <c r="P157" s="149"/>
      <c r="Q157" s="149"/>
      <c r="R157" s="122"/>
      <c r="S157" s="123"/>
      <c r="T157" s="124"/>
    </row>
    <row r="158" spans="1:20" ht="14.25" customHeight="1">
      <c r="A158" s="103" t="s">
        <v>123</v>
      </c>
      <c r="C158" s="76" t="s">
        <v>113</v>
      </c>
      <c r="E158" s="81"/>
      <c r="F158" s="81"/>
      <c r="G158" s="81"/>
      <c r="I158" s="149"/>
      <c r="J158" s="149"/>
      <c r="K158" s="149"/>
      <c r="L158" s="149"/>
      <c r="M158" s="149"/>
      <c r="N158" s="149"/>
      <c r="O158" s="149"/>
      <c r="P158" s="149"/>
      <c r="Q158" s="149"/>
      <c r="R158" s="122"/>
      <c r="S158" s="123"/>
      <c r="T158" s="124"/>
    </row>
    <row r="159" spans="3:20" ht="13.5" customHeight="1">
      <c r="C159" s="147" t="s">
        <v>169</v>
      </c>
      <c r="E159" s="81"/>
      <c r="F159" s="81"/>
      <c r="G159" s="81"/>
      <c r="I159" s="148">
        <f>IF(OR(I130&lt;&gt;"",I154&lt;&gt;""),IF(+I156&lt;1,ROUND(+I130+I154,3),ROUND(+I130+I154,4)),"")</f>
      </c>
      <c r="J159" s="149"/>
      <c r="K159" s="148">
        <f>IF(OR(K130&lt;&gt;"",K154&lt;&gt;""),IF(+K156&lt;1,ROUND(+K130+K154,3),ROUND(+K130+K154,4)),"")</f>
      </c>
      <c r="L159" s="149"/>
      <c r="M159" s="148">
        <f>IF(OR(M130&lt;&gt;"",M154&lt;&gt;""),IF(+M156&lt;1,ROUND(+M130+M154,3),ROUND(+M130+M154,4)),"")</f>
      </c>
      <c r="N159" s="149"/>
      <c r="O159" s="148">
        <f>IF(OR(O130&lt;&gt;"",O154&lt;&gt;""),IF(+O156&lt;1,ROUND(+O130+O154,3),ROUND(+O130+O154,4)),"")</f>
      </c>
      <c r="P159" s="149"/>
      <c r="Q159" s="149"/>
      <c r="R159" s="122"/>
      <c r="S159" s="123"/>
      <c r="T159" s="124"/>
    </row>
    <row r="160" spans="3:20" ht="12" customHeight="1">
      <c r="C160" s="81"/>
      <c r="E160" s="81"/>
      <c r="F160" s="81"/>
      <c r="G160" s="81"/>
      <c r="I160" s="122"/>
      <c r="J160" s="122"/>
      <c r="K160" s="122"/>
      <c r="L160" s="122"/>
      <c r="M160" s="122"/>
      <c r="N160" s="122"/>
      <c r="O160" s="122"/>
      <c r="P160" s="122"/>
      <c r="Q160" s="122"/>
      <c r="R160" s="122"/>
      <c r="S160" s="123"/>
      <c r="T160" s="124"/>
    </row>
    <row r="161" spans="4:20" ht="15">
      <c r="D161" s="81"/>
      <c r="E161" s="81"/>
      <c r="F161" s="81"/>
      <c r="G161" s="81"/>
      <c r="I161" s="122"/>
      <c r="J161" s="122"/>
      <c r="K161" s="122"/>
      <c r="L161" s="122"/>
      <c r="M161" s="122"/>
      <c r="N161" s="122"/>
      <c r="O161" s="122"/>
      <c r="P161" s="122"/>
      <c r="Q161" s="122"/>
      <c r="R161" s="122"/>
      <c r="S161" s="123"/>
      <c r="T161" s="124"/>
    </row>
    <row r="162" spans="4:20" ht="15">
      <c r="D162" s="81"/>
      <c r="E162" s="81"/>
      <c r="F162" s="81"/>
      <c r="G162" s="81"/>
      <c r="I162" s="122"/>
      <c r="J162" s="122"/>
      <c r="K162" s="122"/>
      <c r="L162" s="122"/>
      <c r="M162" s="122"/>
      <c r="N162" s="122"/>
      <c r="O162" s="122"/>
      <c r="P162" s="122"/>
      <c r="Q162" s="122"/>
      <c r="R162" s="122"/>
      <c r="S162" s="123"/>
      <c r="T162" s="124"/>
    </row>
    <row r="163" spans="4:20" ht="15">
      <c r="D163" s="81"/>
      <c r="E163" s="81"/>
      <c r="F163" s="81"/>
      <c r="G163" s="81"/>
      <c r="I163" s="122"/>
      <c r="J163" s="122"/>
      <c r="K163" s="122"/>
      <c r="L163" s="122"/>
      <c r="M163" s="122"/>
      <c r="N163" s="122"/>
      <c r="O163" s="122"/>
      <c r="P163" s="122"/>
      <c r="Q163" s="122"/>
      <c r="R163" s="122"/>
      <c r="S163" s="123"/>
      <c r="T163" s="124"/>
    </row>
    <row r="164" spans="3:19" ht="13.5" customHeight="1">
      <c r="C164" s="87" t="s">
        <v>63</v>
      </c>
      <c r="S164" s="111"/>
    </row>
    <row r="165" spans="1:19" ht="13.5" customHeight="1">
      <c r="A165" s="118" t="s">
        <v>124</v>
      </c>
      <c r="B165" s="118"/>
      <c r="C165" s="80" t="s">
        <v>217</v>
      </c>
      <c r="I165" s="159">
        <f>IF(OR(I20&lt;&gt;"",I159&lt;&gt;""),ROUND(+I20*I159/100,0),"")</f>
      </c>
      <c r="J165" s="94"/>
      <c r="K165" s="159">
        <f>IF(OR(K20&lt;&gt;"",K159&lt;&gt;""),ROUND(+K20*K159/100,0),"")</f>
      </c>
      <c r="L165" s="94"/>
      <c r="M165" s="159">
        <f>IF(OR(M20&lt;&gt;"",M159&lt;&gt;""),ROUND(+M20*M159/100,0),"")</f>
      </c>
      <c r="N165" s="94"/>
      <c r="O165" s="159">
        <f>IF(OR(O20&lt;&gt;"",O159&lt;&gt;""),ROUND(+O20*O159/100,0),"")</f>
      </c>
      <c r="P165" s="94"/>
      <c r="Q165" s="159">
        <f>IF(OR(I165&lt;&gt;"",K165&lt;&gt;"",M165&lt;&gt;"",O165&lt;&gt;""),+I165+K165+M165+O165,"")</f>
      </c>
      <c r="S165" s="111"/>
    </row>
    <row r="166" spans="3:20" ht="1.5" customHeight="1">
      <c r="C166" s="81"/>
      <c r="E166" s="81"/>
      <c r="F166" s="81"/>
      <c r="G166" s="81"/>
      <c r="J166" s="94"/>
      <c r="K166" s="94"/>
      <c r="L166" s="94"/>
      <c r="M166" s="94"/>
      <c r="N166" s="94"/>
      <c r="O166" s="94"/>
      <c r="P166" s="94"/>
      <c r="Q166" s="94"/>
      <c r="R166" s="122"/>
      <c r="S166" s="123"/>
      <c r="T166" s="124"/>
    </row>
    <row r="167" spans="1:19" ht="13.5" customHeight="1">
      <c r="A167" s="118" t="s">
        <v>125</v>
      </c>
      <c r="B167" s="118"/>
      <c r="C167" s="80" t="s">
        <v>100</v>
      </c>
      <c r="J167" s="94"/>
      <c r="K167" s="94"/>
      <c r="L167" s="94"/>
      <c r="M167" s="94"/>
      <c r="N167" s="94"/>
      <c r="O167" s="94"/>
      <c r="P167" s="94"/>
      <c r="Q167" s="159">
        <f>+Q20</f>
      </c>
      <c r="S167" s="111"/>
    </row>
    <row r="168" spans="3:20" ht="1.5" customHeight="1">
      <c r="C168" s="81"/>
      <c r="E168" s="81"/>
      <c r="F168" s="81"/>
      <c r="G168" s="81"/>
      <c r="I168" s="122"/>
      <c r="J168" s="122"/>
      <c r="K168" s="122"/>
      <c r="L168" s="122"/>
      <c r="M168" s="122"/>
      <c r="N168" s="122"/>
      <c r="O168" s="122"/>
      <c r="P168" s="122"/>
      <c r="Q168" s="122"/>
      <c r="R168" s="122"/>
      <c r="S168" s="123"/>
      <c r="T168" s="124"/>
    </row>
    <row r="169" spans="1:19" ht="13.5" customHeight="1">
      <c r="A169" s="118" t="s">
        <v>128</v>
      </c>
      <c r="B169" s="118"/>
      <c r="C169" s="80" t="s">
        <v>218</v>
      </c>
      <c r="I169" s="149"/>
      <c r="J169" s="149"/>
      <c r="K169" s="149"/>
      <c r="L169" s="149"/>
      <c r="M169" s="149"/>
      <c r="N169" s="149"/>
      <c r="O169" s="149"/>
      <c r="P169" s="149"/>
      <c r="Q169" s="148">
        <f>IF(OR(Q167&lt;&gt;"",Q165&lt;&gt;""),IF(Q167=0,0,IF(+Q165/Q167*100&lt;1,ROUND(+Q165/Q167*100,3),ROUND(Q165/Q167*100,4))),"")</f>
      </c>
      <c r="S169" s="111"/>
    </row>
    <row r="170" spans="3:20" ht="1.5" customHeight="1">
      <c r="C170" s="81"/>
      <c r="E170" s="81"/>
      <c r="F170" s="81"/>
      <c r="G170" s="81"/>
      <c r="I170" s="149"/>
      <c r="J170" s="149"/>
      <c r="K170" s="149"/>
      <c r="L170" s="149"/>
      <c r="M170" s="149"/>
      <c r="N170" s="149"/>
      <c r="O170" s="149"/>
      <c r="P170" s="149"/>
      <c r="Q170" s="149"/>
      <c r="R170" s="122"/>
      <c r="S170" s="123"/>
      <c r="T170" s="124"/>
    </row>
    <row r="171" spans="1:19" ht="13.5" customHeight="1">
      <c r="A171" s="118" t="s">
        <v>132</v>
      </c>
      <c r="B171" s="118"/>
      <c r="C171" s="150" t="s">
        <v>220</v>
      </c>
      <c r="E171" s="67"/>
      <c r="F171" s="67"/>
      <c r="G171" s="67"/>
      <c r="H171" s="67"/>
      <c r="I171" s="211"/>
      <c r="J171" s="149"/>
      <c r="K171" s="149"/>
      <c r="L171" s="149"/>
      <c r="M171" s="149"/>
      <c r="N171" s="149"/>
      <c r="O171" s="149"/>
      <c r="P171" s="149"/>
      <c r="Q171" s="149"/>
      <c r="S171" s="111"/>
    </row>
    <row r="172" spans="3:19" ht="14.25" customHeight="1">
      <c r="C172" s="76" t="s">
        <v>219</v>
      </c>
      <c r="E172" s="67"/>
      <c r="F172" s="67"/>
      <c r="G172" s="67"/>
      <c r="H172" s="67"/>
      <c r="I172" s="211"/>
      <c r="J172" s="149"/>
      <c r="K172" s="149"/>
      <c r="L172" s="149"/>
      <c r="M172" s="149"/>
      <c r="N172" s="149"/>
      <c r="O172" s="149"/>
      <c r="P172" s="149"/>
      <c r="Q172" s="149"/>
      <c r="S172" s="111"/>
    </row>
    <row r="173" spans="3:19" ht="13.5" customHeight="1">
      <c r="C173" s="77" t="s">
        <v>393</v>
      </c>
      <c r="E173" s="67"/>
      <c r="F173" s="67"/>
      <c r="G173" s="67"/>
      <c r="H173" s="67"/>
      <c r="I173" s="148">
        <f>IF(I159&lt;&gt;"",IF(I159&lt;1,ROUND(I159,3),ROUND(I159,4)),"")</f>
      </c>
      <c r="J173" s="149"/>
      <c r="K173" s="148">
        <f>IF(K159&lt;&gt;"",IF(K159&lt;1,ROUND(K159,3),ROUND(K159,4)),"")</f>
      </c>
      <c r="L173" s="149"/>
      <c r="M173" s="148">
        <f>IF(M159&lt;&gt;"",IF(M159&lt;1,ROUND(M159,3),ROUND(M159,4)),"")</f>
      </c>
      <c r="N173" s="149"/>
      <c r="O173" s="148">
        <f>IF(O159&lt;&gt;"",IF(O159&lt;1,ROUND(O159,3),ROUND(O159,4)),"")</f>
      </c>
      <c r="P173" s="149"/>
      <c r="Q173" s="149"/>
      <c r="S173" s="111"/>
    </row>
    <row r="174" spans="1:20" ht="2.25" customHeight="1">
      <c r="A174" s="151"/>
      <c r="B174" s="151"/>
      <c r="C174" s="151"/>
      <c r="D174" s="61"/>
      <c r="E174" s="61"/>
      <c r="F174" s="61"/>
      <c r="G174" s="61"/>
      <c r="H174" s="105"/>
      <c r="I174" s="106"/>
      <c r="J174" s="61"/>
      <c r="K174" s="61"/>
      <c r="L174" s="61"/>
      <c r="M174" s="61"/>
      <c r="N174" s="61"/>
      <c r="O174" s="61"/>
      <c r="P174" s="61"/>
      <c r="Q174" s="61"/>
      <c r="R174" s="61"/>
      <c r="S174" s="111"/>
      <c r="T174" s="61"/>
    </row>
    <row r="175" ht="2.25" customHeight="1">
      <c r="S175" s="152"/>
    </row>
    <row r="176" spans="1:20" ht="14.25" customHeight="1">
      <c r="A176" s="153" t="s">
        <v>204</v>
      </c>
      <c r="B176" s="139"/>
      <c r="C176" s="139"/>
      <c r="E176" s="154"/>
      <c r="F176" s="154"/>
      <c r="G176" s="59"/>
      <c r="H176" s="63"/>
      <c r="I176" s="108"/>
      <c r="J176" s="59"/>
      <c r="K176" s="59"/>
      <c r="L176" s="59"/>
      <c r="M176" s="59"/>
      <c r="N176" s="59"/>
      <c r="O176" s="59"/>
      <c r="P176" s="59"/>
      <c r="Q176" s="59"/>
      <c r="R176" s="59"/>
      <c r="S176" s="111"/>
      <c r="T176" s="59"/>
    </row>
    <row r="177" spans="1:20" ht="13.5" customHeight="1">
      <c r="A177" s="139"/>
      <c r="B177" s="139"/>
      <c r="C177" s="84" t="s">
        <v>221</v>
      </c>
      <c r="E177" s="59"/>
      <c r="F177" s="59"/>
      <c r="G177" s="59"/>
      <c r="H177" s="63"/>
      <c r="I177" s="108"/>
      <c r="J177" s="59"/>
      <c r="K177" s="59"/>
      <c r="L177" s="59"/>
      <c r="M177" s="59"/>
      <c r="N177" s="59"/>
      <c r="O177" s="59"/>
      <c r="P177" s="59"/>
      <c r="Q177" s="59"/>
      <c r="R177" s="59"/>
      <c r="S177" s="111"/>
      <c r="T177" s="59"/>
    </row>
    <row r="178" spans="1:19" ht="13.5" customHeight="1">
      <c r="A178" s="103" t="s">
        <v>170</v>
      </c>
      <c r="C178" s="76" t="s">
        <v>222</v>
      </c>
      <c r="E178" s="81"/>
      <c r="F178" s="81"/>
      <c r="G178" s="81"/>
      <c r="I178" s="194">
        <f>IF(OR(I173&lt;&gt;"",I$20&lt;&gt;""),ROUND(+I173*I$20/100,2),"")</f>
      </c>
      <c r="J178" s="195"/>
      <c r="K178" s="194">
        <f>IF(OR(K173&lt;&gt;"",K$20&lt;&gt;""),ROUND(+K173*K$20/100,2),"")</f>
      </c>
      <c r="L178" s="195"/>
      <c r="M178" s="194">
        <f>IF(OR(M173&lt;&gt;"",M$20&lt;&gt;""),ROUND(+M173*M$20/100,2),"")</f>
      </c>
      <c r="N178" s="195"/>
      <c r="O178" s="194">
        <f>IF(OR(O173&lt;&gt;"",O$20&lt;&gt;""),ROUND(+O173*O$20/100,2),"")</f>
      </c>
      <c r="P178" s="195"/>
      <c r="Q178" s="194">
        <f>IF(OR(I178&lt;&gt;"",K178&lt;&gt;"",M178&lt;&gt;"",O178&lt;&gt;""),+I178+K178+M178+O178,"")</f>
      </c>
      <c r="S178" s="111"/>
    </row>
    <row r="179" spans="4:20" ht="0.75" customHeight="1">
      <c r="D179" s="81"/>
      <c r="E179" s="81"/>
      <c r="F179" s="81"/>
      <c r="G179" s="81"/>
      <c r="I179" s="195"/>
      <c r="J179" s="195"/>
      <c r="K179" s="195"/>
      <c r="L179" s="195"/>
      <c r="M179" s="195"/>
      <c r="N179" s="195"/>
      <c r="O179" s="195"/>
      <c r="P179" s="195"/>
      <c r="Q179" s="195"/>
      <c r="R179" s="122"/>
      <c r="S179" s="123"/>
      <c r="T179" s="124"/>
    </row>
    <row r="180" spans="1:19" ht="13.5" customHeight="1">
      <c r="A180" s="103" t="s">
        <v>171</v>
      </c>
      <c r="C180" s="408" t="s">
        <v>223</v>
      </c>
      <c r="D180" s="387"/>
      <c r="E180" s="387"/>
      <c r="F180" s="387"/>
      <c r="G180" s="387"/>
      <c r="I180" s="195"/>
      <c r="J180" s="195"/>
      <c r="K180" s="195"/>
      <c r="L180" s="195"/>
      <c r="M180" s="195"/>
      <c r="N180" s="195"/>
      <c r="O180" s="195"/>
      <c r="P180" s="195"/>
      <c r="Q180" s="195"/>
      <c r="S180" s="111"/>
    </row>
    <row r="181" spans="3:19" ht="13.5" customHeight="1">
      <c r="C181" s="387"/>
      <c r="D181" s="387"/>
      <c r="E181" s="387"/>
      <c r="F181" s="387"/>
      <c r="G181" s="387"/>
      <c r="I181" s="194">
        <f>IF(OR($T$130&lt;&gt;"",I20&lt;&gt;""),ROUND(+$T$130*I20/100,2),"")</f>
      </c>
      <c r="J181" s="195"/>
      <c r="K181" s="194">
        <f>IF(OR($T$130&lt;&gt;"",K20&lt;&gt;""),ROUND(+$T$130*K20/100,2),"")</f>
      </c>
      <c r="L181" s="195"/>
      <c r="M181" s="194">
        <f>IF(OR($T$130&lt;&gt;"",M20&lt;&gt;""),ROUND(+$T$130*M20/100,2),"")</f>
      </c>
      <c r="N181" s="195"/>
      <c r="O181" s="194">
        <f>IF(OR($T$130&lt;&gt;"",O20&lt;&gt;""),ROUND(+$T$130*O20/100,2),"")</f>
      </c>
      <c r="P181" s="195"/>
      <c r="Q181" s="194">
        <f>IF(OR(I181&lt;&gt;"",K181&lt;&gt;"",M181&lt;&gt;"",O181&lt;&gt;""),+I181+K181+M181+O181,"")</f>
      </c>
      <c r="S181" s="111"/>
    </row>
    <row r="182" spans="4:20" ht="0.75" customHeight="1">
      <c r="D182" s="81"/>
      <c r="E182" s="81"/>
      <c r="F182" s="81"/>
      <c r="G182" s="81"/>
      <c r="I182" s="195"/>
      <c r="J182" s="195"/>
      <c r="K182" s="195"/>
      <c r="L182" s="195"/>
      <c r="M182" s="195"/>
      <c r="N182" s="195"/>
      <c r="O182" s="195"/>
      <c r="P182" s="195"/>
      <c r="Q182" s="195"/>
      <c r="R182" s="122"/>
      <c r="S182" s="123"/>
      <c r="T182" s="124"/>
    </row>
    <row r="183" spans="1:19" ht="13.5" customHeight="1">
      <c r="A183" s="103" t="s">
        <v>173</v>
      </c>
      <c r="C183" s="80" t="s">
        <v>172</v>
      </c>
      <c r="I183" s="194">
        <f>IF(OR(I178&lt;&gt;"",I181&lt;&gt;""),+I178-I181,"")</f>
      </c>
      <c r="J183" s="195"/>
      <c r="K183" s="194">
        <f>IF(OR(K178&lt;&gt;"",K181&lt;&gt;""),+K178-K181,"")</f>
      </c>
      <c r="L183" s="195"/>
      <c r="M183" s="194">
        <f>IF(OR(M178&lt;&gt;"",M181&lt;&gt;""),+M178-M181,"")</f>
      </c>
      <c r="N183" s="195"/>
      <c r="O183" s="194">
        <f>IF(OR(O178&lt;&gt;"",O181&lt;&gt;""),+O178-O181,"")</f>
      </c>
      <c r="P183" s="195"/>
      <c r="Q183" s="194">
        <f>IF(OR(I183&lt;&gt;"",K183&lt;&gt;"",M183&lt;&gt;"",O183&lt;&gt;""),+I183+K183+M183+O183,"")</f>
      </c>
      <c r="S183" s="111"/>
    </row>
    <row r="184" spans="3:20" ht="0.75" customHeight="1">
      <c r="C184" s="81"/>
      <c r="E184" s="81"/>
      <c r="F184" s="81"/>
      <c r="G184" s="81"/>
      <c r="I184" s="122"/>
      <c r="J184" s="122"/>
      <c r="K184" s="122"/>
      <c r="L184" s="122"/>
      <c r="M184" s="122"/>
      <c r="N184" s="122"/>
      <c r="O184" s="122"/>
      <c r="P184" s="122"/>
      <c r="Q184" s="122"/>
      <c r="R184" s="122"/>
      <c r="S184" s="123"/>
      <c r="T184" s="124"/>
    </row>
    <row r="185" spans="1:19" ht="13.5" customHeight="1">
      <c r="A185" s="103" t="s">
        <v>174</v>
      </c>
      <c r="C185" s="80" t="s">
        <v>175</v>
      </c>
      <c r="I185" s="130">
        <f>IF(OR('Data Entry Page'!H31&lt;&gt;"",+I183&lt;&gt;"",I181&lt;&gt;""),IF('Data Entry Page'!H31=0,0,ROUND(+I183/I181,4)),"")</f>
      </c>
      <c r="J185" s="155"/>
      <c r="K185" s="130">
        <f>IF(OR('Data Entry Page'!J31&lt;&gt;"",+K183&lt;&gt;"",K181&lt;&gt;""),IF('Data Entry Page'!J31=0,0,ROUND(+K183/K181,4)),"")</f>
      </c>
      <c r="L185" s="155"/>
      <c r="M185" s="130">
        <f>IF(OR('Data Entry Page'!L31&lt;&gt;"",+M183&lt;&gt;"",M181&lt;&gt;""),IF('Data Entry Page'!L31=0,0,ROUND(+M183/M181,4)),"")</f>
      </c>
      <c r="N185" s="155"/>
      <c r="O185" s="130">
        <f>IF(OR('Data Entry Page'!N31&lt;&gt;"",+O183&lt;&gt;"",O181&lt;&gt;""),IF('Data Entry Page'!N31=0,0,ROUND(+O183/O181,4)),"")</f>
      </c>
      <c r="P185" s="155"/>
      <c r="Q185" s="130">
        <f>IF(OR('Data Entry Page'!P31&lt;&gt;"",+Q183&lt;&gt;"",Q181&lt;&gt;""),IF('Data Entry Page'!P31=0,0,ROUND(+Q183/Q181,4)),"")</f>
      </c>
      <c r="S185" s="111"/>
    </row>
    <row r="186" ht="6" customHeight="1">
      <c r="S186" s="111"/>
    </row>
    <row r="187" spans="2:19" ht="13.5" customHeight="1">
      <c r="B187" s="48"/>
      <c r="C187" s="87" t="s">
        <v>176</v>
      </c>
      <c r="G187" s="72"/>
      <c r="H187" s="94"/>
      <c r="I187" s="48"/>
      <c r="S187" s="111"/>
    </row>
    <row r="188" spans="1:19" ht="13.5" customHeight="1">
      <c r="A188" s="103" t="s">
        <v>156</v>
      </c>
      <c r="B188" s="48"/>
      <c r="C188" s="80" t="s">
        <v>229</v>
      </c>
      <c r="G188" s="72"/>
      <c r="H188" s="48"/>
      <c r="I188" s="148">
        <f>IF('Summary Page'!K40&lt;&gt;"",+'Summary Page'!K40,"")</f>
      </c>
      <c r="J188" s="206"/>
      <c r="K188" s="148">
        <f>IF('Summary Page'!M40&lt;&gt;"",+'Summary Page'!M40,"")</f>
      </c>
      <c r="L188" s="206"/>
      <c r="M188" s="148">
        <f>IF('Summary Page'!O40&lt;&gt;"",+'Summary Page'!O40,"")</f>
      </c>
      <c r="N188" s="206"/>
      <c r="O188" s="148">
        <f>IF('Summary Page'!Q40&lt;&gt;"",+'Summary Page'!Q40,"")</f>
      </c>
      <c r="P188" s="156"/>
      <c r="Q188" s="156"/>
      <c r="S188" s="111"/>
    </row>
    <row r="189" spans="2:19" ht="0.75" customHeight="1">
      <c r="B189" s="48"/>
      <c r="C189" s="80"/>
      <c r="G189" s="72"/>
      <c r="H189" s="48"/>
      <c r="I189" s="206"/>
      <c r="J189" s="206"/>
      <c r="K189" s="206"/>
      <c r="L189" s="206"/>
      <c r="M189" s="206"/>
      <c r="N189" s="206"/>
      <c r="O189" s="206"/>
      <c r="P189" s="156"/>
      <c r="Q189" s="156"/>
      <c r="S189" s="111"/>
    </row>
    <row r="190" spans="1:19" ht="13.5" customHeight="1">
      <c r="A190" s="158" t="s">
        <v>157</v>
      </c>
      <c r="B190" s="48"/>
      <c r="C190" s="80" t="s">
        <v>255</v>
      </c>
      <c r="G190" s="72"/>
      <c r="H190" s="48"/>
      <c r="I190" s="148">
        <f>IF(I188&lt;&gt;"",IF(+'Summary Page'!K55&lt;&gt;"",+'Summary Page'!K55,0),"")</f>
      </c>
      <c r="J190" s="206"/>
      <c r="K190" s="148">
        <f>IF(K188&lt;&gt;"",IF(+'Summary Page'!M55&lt;&gt;"",+'Summary Page'!M55,0),"")</f>
      </c>
      <c r="L190" s="206"/>
      <c r="M190" s="148">
        <f>IF(M188&lt;&gt;"",IF(+'Summary Page'!O55&lt;&gt;"",+'Summary Page'!O55,0),"")</f>
      </c>
      <c r="N190" s="206"/>
      <c r="O190" s="148">
        <f>IF(O188&lt;&gt;"",IF(+'Summary Page'!Q55&lt;&gt;"",+'Summary Page'!Q55,0),"")</f>
      </c>
      <c r="P190" s="156"/>
      <c r="Q190" s="156"/>
      <c r="S190" s="111"/>
    </row>
    <row r="191" spans="2:19" ht="0.75" customHeight="1">
      <c r="B191" s="48"/>
      <c r="C191" s="80"/>
      <c r="G191" s="72"/>
      <c r="H191" s="48"/>
      <c r="I191" s="206"/>
      <c r="J191" s="206"/>
      <c r="K191" s="206"/>
      <c r="L191" s="206"/>
      <c r="M191" s="206"/>
      <c r="N191" s="206"/>
      <c r="O191" s="206"/>
      <c r="P191" s="156"/>
      <c r="Q191" s="156"/>
      <c r="S191" s="111"/>
    </row>
    <row r="192" spans="1:19" ht="13.5" customHeight="1">
      <c r="A192" s="158" t="s">
        <v>158</v>
      </c>
      <c r="B192" s="48"/>
      <c r="C192" s="80" t="s">
        <v>231</v>
      </c>
      <c r="G192" s="72"/>
      <c r="H192" s="48"/>
      <c r="I192" s="148">
        <f>IF(OR(I188&lt;&gt;"",I190&lt;&gt;""),+I188+I190,"")</f>
      </c>
      <c r="J192" s="206"/>
      <c r="K192" s="148">
        <f>IF(OR(K188&lt;&gt;"",K190&lt;&gt;""),+K188+K190,"")</f>
      </c>
      <c r="L192" s="206"/>
      <c r="M192" s="148">
        <f>IF(OR(M188&lt;&gt;"",M190&lt;&gt;""),+M188+M190,"")</f>
      </c>
      <c r="N192" s="206"/>
      <c r="O192" s="148">
        <f>IF(OR(O188&lt;&gt;"",O190&lt;&gt;""),+O188+O190,"")</f>
      </c>
      <c r="P192" s="156"/>
      <c r="Q192" s="156"/>
      <c r="S192" s="111"/>
    </row>
    <row r="193" spans="2:19" ht="0.75" customHeight="1">
      <c r="B193" s="48"/>
      <c r="C193" s="80"/>
      <c r="G193" s="72"/>
      <c r="H193" s="48"/>
      <c r="I193" s="157"/>
      <c r="J193" s="156"/>
      <c r="K193" s="156"/>
      <c r="L193" s="156"/>
      <c r="M193" s="156"/>
      <c r="N193" s="156"/>
      <c r="O193" s="156"/>
      <c r="P193" s="156"/>
      <c r="Q193" s="156"/>
      <c r="S193" s="111"/>
    </row>
    <row r="194" spans="1:19" ht="13.5" customHeight="1">
      <c r="A194" s="103" t="s">
        <v>159</v>
      </c>
      <c r="B194" s="48"/>
      <c r="C194" s="80" t="s">
        <v>230</v>
      </c>
      <c r="G194" s="72"/>
      <c r="H194" s="48"/>
      <c r="I194" s="159">
        <f>IF(+I$20&lt;&gt;"",+I$20,"")</f>
      </c>
      <c r="J194" s="157"/>
      <c r="K194" s="159">
        <f>IF(+K$20&lt;&gt;"",+K$20,"")</f>
      </c>
      <c r="L194" s="157"/>
      <c r="M194" s="159">
        <f>IF(+M$20&lt;&gt;"",+M$20,"")</f>
      </c>
      <c r="N194" s="157"/>
      <c r="O194" s="159">
        <f>IF(+O$20&lt;&gt;"",+O$20,"")</f>
      </c>
      <c r="P194" s="157"/>
      <c r="Q194" s="159">
        <f>IF(OR(I194&lt;&gt;"",K194&lt;&gt;"",M194&lt;&gt;"",O194&lt;&gt;""),+I194+K194+M194+O194,"")</f>
      </c>
      <c r="S194" s="111"/>
    </row>
    <row r="195" spans="2:19" ht="0.75" customHeight="1">
      <c r="B195" s="48"/>
      <c r="C195" s="80"/>
      <c r="G195" s="72"/>
      <c r="H195" s="48"/>
      <c r="I195" s="157"/>
      <c r="J195" s="157"/>
      <c r="K195" s="157"/>
      <c r="L195" s="157"/>
      <c r="M195" s="157"/>
      <c r="N195" s="157"/>
      <c r="O195" s="157"/>
      <c r="P195" s="157"/>
      <c r="Q195" s="157"/>
      <c r="S195" s="111"/>
    </row>
    <row r="196" spans="1:19" ht="13.5" customHeight="1">
      <c r="A196" s="158" t="s">
        <v>160</v>
      </c>
      <c r="B196" s="48"/>
      <c r="C196" s="80" t="s">
        <v>232</v>
      </c>
      <c r="G196" s="72"/>
      <c r="H196" s="48"/>
      <c r="I196" s="159">
        <f>IF(OR(I192&lt;&gt;"",I194&lt;&gt;""),ROUND(+I192*I194/100,0),"")</f>
      </c>
      <c r="J196" s="157"/>
      <c r="K196" s="159">
        <f>IF(OR(K192&lt;&gt;"",K194&lt;&gt;""),ROUND(+K192*K194/100,0),"")</f>
      </c>
      <c r="L196" s="157"/>
      <c r="M196" s="159">
        <f>IF(OR(M192&lt;&gt;"",M194&lt;&gt;""),ROUND(+M192*M194/100,0),"")</f>
      </c>
      <c r="N196" s="157"/>
      <c r="O196" s="159">
        <f>IF(OR(O192&lt;&gt;"",O194&lt;&gt;""),ROUND(+O192*O194/100,0),"")</f>
      </c>
      <c r="P196" s="157"/>
      <c r="Q196" s="159">
        <f>IF(OR(I196&lt;&gt;"",K196&lt;&gt;"",M196&lt;&gt;"",O196&lt;&gt;""),+I196+K196+M196+O196,"")</f>
      </c>
      <c r="S196" s="111"/>
    </row>
    <row r="197" spans="2:19" ht="0.75" customHeight="1">
      <c r="B197" s="48"/>
      <c r="C197" s="80"/>
      <c r="G197" s="72"/>
      <c r="H197" s="48"/>
      <c r="I197" s="157"/>
      <c r="J197" s="156"/>
      <c r="K197" s="156"/>
      <c r="L197" s="156"/>
      <c r="M197" s="156"/>
      <c r="N197" s="156"/>
      <c r="O197" s="156"/>
      <c r="P197" s="156"/>
      <c r="Q197" s="156"/>
      <c r="S197" s="111"/>
    </row>
    <row r="198" spans="1:19" ht="13.5" customHeight="1">
      <c r="A198" s="158" t="s">
        <v>161</v>
      </c>
      <c r="B198" s="48"/>
      <c r="C198" s="80" t="s">
        <v>228</v>
      </c>
      <c r="G198" s="72"/>
      <c r="H198" s="48"/>
      <c r="I198" s="157"/>
      <c r="J198" s="156"/>
      <c r="K198" s="156"/>
      <c r="L198" s="156"/>
      <c r="M198" s="156"/>
      <c r="N198" s="156"/>
      <c r="O198" s="156"/>
      <c r="P198" s="156"/>
      <c r="Q198" s="148">
        <f>IF(OR(Q194&lt;&gt;"",Q196&lt;&gt;""),IF(Q194=0,0,ROUND(+Q196/Q194*100,4)),"")</f>
      </c>
      <c r="S198" s="111"/>
    </row>
    <row r="199" spans="2:19" ht="6" customHeight="1">
      <c r="B199" s="48"/>
      <c r="C199" s="80"/>
      <c r="G199" s="72"/>
      <c r="H199" s="48"/>
      <c r="I199" s="206"/>
      <c r="J199" s="206"/>
      <c r="K199" s="206"/>
      <c r="L199" s="206"/>
      <c r="M199" s="206"/>
      <c r="N199" s="206"/>
      <c r="O199" s="206"/>
      <c r="P199" s="156"/>
      <c r="Q199" s="156"/>
      <c r="S199" s="111"/>
    </row>
    <row r="200" spans="1:19" ht="13.5" customHeight="1">
      <c r="A200" s="103" t="s">
        <v>162</v>
      </c>
      <c r="B200" s="48"/>
      <c r="C200" s="80" t="s">
        <v>233</v>
      </c>
      <c r="G200" s="72"/>
      <c r="H200" s="48"/>
      <c r="I200" s="148">
        <f>IF(I188&lt;&gt;"",IF(+'Summary Page'!K52&lt;&gt;"",+'Summary Page'!K52,0),"")</f>
      </c>
      <c r="J200" s="206"/>
      <c r="K200" s="148">
        <f>IF(K188&lt;&gt;"",IF(+'Summary Page'!M52&lt;&gt;"",+'Summary Page'!M52,0),"")</f>
      </c>
      <c r="L200" s="206"/>
      <c r="M200" s="148">
        <f>IF(M188&lt;&gt;"",IF(+'Summary Page'!O52&lt;&gt;"",+'Summary Page'!O52,0),"")</f>
      </c>
      <c r="N200" s="206"/>
      <c r="O200" s="148">
        <f>IF(O188&lt;&gt;"",IF(+'Summary Page'!Q52&lt;&gt;"",+'Summary Page'!Q52,0),"")</f>
      </c>
      <c r="P200" s="156"/>
      <c r="Q200" s="156"/>
      <c r="S200" s="111"/>
    </row>
    <row r="201" spans="2:19" ht="0.75" customHeight="1">
      <c r="B201" s="48"/>
      <c r="C201" s="80"/>
      <c r="G201" s="72"/>
      <c r="H201" s="48"/>
      <c r="I201" s="206"/>
      <c r="J201" s="206"/>
      <c r="K201" s="206"/>
      <c r="L201" s="206"/>
      <c r="M201" s="206"/>
      <c r="N201" s="206"/>
      <c r="O201" s="206"/>
      <c r="P201" s="156"/>
      <c r="Q201" s="156"/>
      <c r="S201" s="111"/>
    </row>
    <row r="202" spans="1:19" ht="13.5" customHeight="1">
      <c r="A202" s="103" t="s">
        <v>163</v>
      </c>
      <c r="B202" s="48"/>
      <c r="C202" s="80" t="s">
        <v>234</v>
      </c>
      <c r="G202" s="72"/>
      <c r="H202" s="48"/>
      <c r="I202" s="148">
        <f>IF(OR(I192&lt;&gt;"",I200&lt;&gt;""),+I192-I200,"")</f>
      </c>
      <c r="J202" s="206"/>
      <c r="K202" s="148">
        <f>IF(OR(K192&lt;&gt;"",K200&lt;&gt;""),+K192-K200,"")</f>
      </c>
      <c r="L202" s="206"/>
      <c r="M202" s="148">
        <f>IF(OR(M192&lt;&gt;"",M200&lt;&gt;""),+M192-M200,"")</f>
      </c>
      <c r="N202" s="206"/>
      <c r="O202" s="148">
        <f>IF(OR(O192&lt;&gt;"",O200&lt;&gt;""),+O192-O200,"")</f>
      </c>
      <c r="P202" s="156"/>
      <c r="Q202" s="156"/>
      <c r="S202" s="111"/>
    </row>
    <row r="203" spans="2:19" ht="0.75" customHeight="1">
      <c r="B203" s="48"/>
      <c r="C203" s="80"/>
      <c r="G203" s="72"/>
      <c r="H203" s="48"/>
      <c r="I203" s="157"/>
      <c r="J203" s="156"/>
      <c r="K203" s="156"/>
      <c r="L203" s="156"/>
      <c r="M203" s="156"/>
      <c r="N203" s="156"/>
      <c r="O203" s="156"/>
      <c r="P203" s="156"/>
      <c r="Q203" s="156"/>
      <c r="S203" s="111"/>
    </row>
    <row r="204" spans="1:19" ht="13.5" customHeight="1">
      <c r="A204" s="103" t="s">
        <v>164</v>
      </c>
      <c r="B204" s="48"/>
      <c r="C204" s="80" t="s">
        <v>230</v>
      </c>
      <c r="G204" s="72"/>
      <c r="H204" s="48"/>
      <c r="I204" s="159">
        <f>IF(+I$20&lt;&gt;"",+I$20,"")</f>
      </c>
      <c r="J204" s="157"/>
      <c r="K204" s="159">
        <f>IF(+K$20&lt;&gt;"",+K$20,"")</f>
      </c>
      <c r="L204" s="157"/>
      <c r="M204" s="159">
        <f>IF(+M$20&lt;&gt;"",+M$20,"")</f>
      </c>
      <c r="N204" s="157"/>
      <c r="O204" s="159">
        <f>IF(+O$20&lt;&gt;"",+O$20,"")</f>
      </c>
      <c r="P204" s="157"/>
      <c r="Q204" s="159">
        <f>IF(OR(I204&lt;&gt;"",K204&lt;&gt;"",M204&lt;&gt;"",O204&lt;&gt;""),+I204+K204+M204+O204,"")</f>
      </c>
      <c r="S204" s="111"/>
    </row>
    <row r="205" spans="2:19" ht="0.75" customHeight="1">
      <c r="B205" s="48"/>
      <c r="C205" s="80"/>
      <c r="G205" s="72"/>
      <c r="H205" s="48"/>
      <c r="I205" s="157"/>
      <c r="J205" s="157"/>
      <c r="K205" s="157"/>
      <c r="L205" s="157"/>
      <c r="M205" s="157"/>
      <c r="N205" s="157"/>
      <c r="O205" s="157"/>
      <c r="P205" s="157"/>
      <c r="Q205" s="157"/>
      <c r="S205" s="111"/>
    </row>
    <row r="206" spans="1:19" ht="13.5" customHeight="1">
      <c r="A206" s="103" t="s">
        <v>165</v>
      </c>
      <c r="B206" s="48"/>
      <c r="C206" s="80" t="s">
        <v>235</v>
      </c>
      <c r="G206" s="72"/>
      <c r="H206" s="48"/>
      <c r="I206" s="159">
        <f>IF(OR(I202&lt;&gt;"",I204&lt;&gt;""),ROUND(+I202*I204/100,0),"")</f>
      </c>
      <c r="J206" s="157"/>
      <c r="K206" s="159">
        <f>IF(OR(K202&lt;&gt;"",K204&lt;&gt;""),ROUND(+K202*K204/100,0),"")</f>
      </c>
      <c r="L206" s="157"/>
      <c r="M206" s="159">
        <f>IF(OR(M202&lt;&gt;"",M204&lt;&gt;""),ROUND(+M202*M204/100,0),"")</f>
      </c>
      <c r="N206" s="157"/>
      <c r="O206" s="159">
        <f>IF(OR(O202&lt;&gt;"",O204&lt;&gt;""),ROUND(+O202*O204/100,0),"")</f>
      </c>
      <c r="P206" s="157"/>
      <c r="Q206" s="159">
        <f>IF(OR(I206&lt;&gt;"",K206&lt;&gt;"",M206&lt;&gt;"",O206&lt;&gt;""),+I206+K206+M206+O206,"")</f>
      </c>
      <c r="S206" s="111"/>
    </row>
    <row r="207" spans="2:19" ht="1.5" customHeight="1">
      <c r="B207" s="48"/>
      <c r="C207" s="80"/>
      <c r="G207" s="72"/>
      <c r="H207" s="48"/>
      <c r="I207" s="157"/>
      <c r="J207" s="156"/>
      <c r="K207" s="156"/>
      <c r="L207" s="156"/>
      <c r="M207" s="156"/>
      <c r="N207" s="156"/>
      <c r="O207" s="156"/>
      <c r="P207" s="156"/>
      <c r="Q207" s="156"/>
      <c r="S207" s="111"/>
    </row>
    <row r="208" spans="1:19" ht="13.5" customHeight="1">
      <c r="A208" s="103" t="s">
        <v>166</v>
      </c>
      <c r="B208" s="48"/>
      <c r="C208" s="80" t="s">
        <v>240</v>
      </c>
      <c r="G208" s="72"/>
      <c r="H208" s="48"/>
      <c r="I208" s="157"/>
      <c r="J208" s="156"/>
      <c r="K208" s="156"/>
      <c r="L208" s="156"/>
      <c r="M208" s="156"/>
      <c r="N208" s="156"/>
      <c r="O208" s="156"/>
      <c r="P208" s="156"/>
      <c r="Q208" s="148">
        <f>IF(OR(Q204&lt;&gt;"",Q206&lt;&gt;""),IF(Q204=0,0,ROUND(+Q206/Q204*100,4)),"")</f>
      </c>
      <c r="S208" s="111"/>
    </row>
    <row r="209" spans="2:19" ht="6" customHeight="1">
      <c r="B209" s="48"/>
      <c r="C209" s="80"/>
      <c r="G209" s="72"/>
      <c r="H209" s="48"/>
      <c r="I209" s="157"/>
      <c r="J209" s="156"/>
      <c r="K209" s="156"/>
      <c r="L209" s="156"/>
      <c r="M209" s="156"/>
      <c r="N209" s="156"/>
      <c r="O209" s="156"/>
      <c r="P209" s="156"/>
      <c r="Q209" s="156"/>
      <c r="S209" s="111"/>
    </row>
    <row r="210" spans="1:19" ht="13.5" customHeight="1">
      <c r="A210" s="103" t="s">
        <v>167</v>
      </c>
      <c r="B210" s="48"/>
      <c r="C210" s="80" t="s">
        <v>236</v>
      </c>
      <c r="G210" s="72"/>
      <c r="H210" s="48"/>
      <c r="I210" s="148">
        <f>IF(I188&lt;&gt;"",IF(+'Summary Page'!K44&lt;&gt;"",+'Summary Page'!K44,0),"")</f>
      </c>
      <c r="J210" s="206"/>
      <c r="K210" s="148">
        <f>IF(K188&lt;&gt;"",IF(+'Summary Page'!M44&lt;&gt;"",+'Summary Page'!M44,0),"")</f>
      </c>
      <c r="L210" s="206"/>
      <c r="M210" s="148">
        <f>IF(M188&lt;&gt;"",IF(+'Summary Page'!O44&lt;&gt;"",+'Summary Page'!O44,0),"")</f>
      </c>
      <c r="N210" s="206"/>
      <c r="O210" s="148">
        <f>IF(O188&lt;&gt;"",IF(+'Summary Page'!Q44&lt;&gt;"",+'Summary Page'!Q44,0),"")</f>
      </c>
      <c r="P210" s="156"/>
      <c r="Q210" s="156"/>
      <c r="S210" s="111"/>
    </row>
    <row r="211" spans="2:19" ht="1.5" customHeight="1">
      <c r="B211" s="48"/>
      <c r="C211" s="80"/>
      <c r="G211" s="72"/>
      <c r="H211" s="48"/>
      <c r="I211" s="206"/>
      <c r="J211" s="206"/>
      <c r="K211" s="206"/>
      <c r="L211" s="206"/>
      <c r="M211" s="206"/>
      <c r="N211" s="206"/>
      <c r="O211" s="206"/>
      <c r="P211" s="156"/>
      <c r="Q211" s="156"/>
      <c r="S211" s="111"/>
    </row>
    <row r="212" spans="1:19" ht="13.5" customHeight="1">
      <c r="A212" s="103" t="s">
        <v>177</v>
      </c>
      <c r="B212" s="48"/>
      <c r="C212" s="156" t="s">
        <v>237</v>
      </c>
      <c r="G212" s="72"/>
      <c r="H212" s="48"/>
      <c r="I212" s="148">
        <f>IF(OR(I202&lt;&gt;"",I210&lt;&gt;""),+I202-I210,"")</f>
      </c>
      <c r="J212" s="206"/>
      <c r="K212" s="148">
        <f>IF(OR(K202&lt;&gt;"",K210&lt;&gt;""),+K202-K210,"")</f>
      </c>
      <c r="L212" s="206"/>
      <c r="M212" s="148">
        <f>IF(OR(M202&lt;&gt;"",M210&lt;&gt;""),+M202-M210,"")</f>
      </c>
      <c r="N212" s="206"/>
      <c r="O212" s="148">
        <f>IF(OR(O202&lt;&gt;"",O210&lt;&gt;""),+O202-O210,"")</f>
      </c>
      <c r="P212" s="156"/>
      <c r="Q212" s="156"/>
      <c r="S212" s="111"/>
    </row>
    <row r="213" spans="2:19" ht="0.75" customHeight="1">
      <c r="B213" s="48"/>
      <c r="C213" s="80"/>
      <c r="G213" s="72"/>
      <c r="H213" s="48"/>
      <c r="I213" s="157"/>
      <c r="J213" s="156"/>
      <c r="K213" s="156"/>
      <c r="L213" s="156"/>
      <c r="M213" s="156"/>
      <c r="N213" s="156"/>
      <c r="O213" s="156"/>
      <c r="P213" s="156"/>
      <c r="Q213" s="156"/>
      <c r="S213" s="111"/>
    </row>
    <row r="214" spans="1:19" ht="13.5" customHeight="1">
      <c r="A214" s="103" t="s">
        <v>178</v>
      </c>
      <c r="B214" s="48"/>
      <c r="C214" s="80" t="s">
        <v>238</v>
      </c>
      <c r="G214" s="72"/>
      <c r="H214" s="48"/>
      <c r="I214" s="159">
        <f>IF(+I$20&lt;&gt;"",+I$20,"")</f>
      </c>
      <c r="J214" s="157"/>
      <c r="K214" s="159">
        <f>IF(+K$20&lt;&gt;"",+K$20,"")</f>
      </c>
      <c r="L214" s="157"/>
      <c r="M214" s="159">
        <f>IF(+M$20&lt;&gt;"",+M$20,"")</f>
      </c>
      <c r="N214" s="157"/>
      <c r="O214" s="159">
        <f>IF(+O$20&lt;&gt;"",+O$20,"")</f>
      </c>
      <c r="P214" s="157"/>
      <c r="Q214" s="159">
        <f>IF(OR(I214&lt;&gt;"",K214&lt;&gt;"",M214&lt;&gt;"",O214&lt;&gt;""),+I214+K214+M214+O214,"")</f>
      </c>
      <c r="S214" s="111"/>
    </row>
    <row r="215" spans="2:19" ht="0.75" customHeight="1">
      <c r="B215" s="48"/>
      <c r="C215" s="80"/>
      <c r="G215" s="72"/>
      <c r="H215" s="48"/>
      <c r="I215" s="157"/>
      <c r="J215" s="157"/>
      <c r="K215" s="157"/>
      <c r="L215" s="157"/>
      <c r="M215" s="157"/>
      <c r="N215" s="157"/>
      <c r="O215" s="157"/>
      <c r="P215" s="157"/>
      <c r="Q215" s="157"/>
      <c r="S215" s="111"/>
    </row>
    <row r="216" spans="1:19" ht="13.5" customHeight="1">
      <c r="A216" s="103" t="s">
        <v>226</v>
      </c>
      <c r="B216" s="48"/>
      <c r="C216" s="80" t="s">
        <v>239</v>
      </c>
      <c r="G216" s="72"/>
      <c r="H216" s="48"/>
      <c r="I216" s="159">
        <f>IF(OR(I212&lt;&gt;"",I214&lt;&gt;""),ROUND(+I212*I214/100,0),"")</f>
      </c>
      <c r="J216" s="157"/>
      <c r="K216" s="159">
        <f>IF(OR(K212&lt;&gt;"",K214&lt;&gt;""),ROUND(+K212*K214/100,0),"")</f>
      </c>
      <c r="L216" s="157"/>
      <c r="M216" s="159">
        <f>IF(OR(M212&lt;&gt;"",M214&lt;&gt;""),ROUND(+M212*M214/100,0),"")</f>
      </c>
      <c r="N216" s="157"/>
      <c r="O216" s="159">
        <f>IF(OR(O212&lt;&gt;"",O214&lt;&gt;""),ROUND(+O212*O214/100,0),"")</f>
      </c>
      <c r="P216" s="157"/>
      <c r="Q216" s="159">
        <f>IF(OR(I216&lt;&gt;"",K216&lt;&gt;"",M216&lt;&gt;"",O216&lt;&gt;""),+I216+K216+M216+O216,"")</f>
      </c>
      <c r="S216" s="111"/>
    </row>
    <row r="217" spans="2:19" ht="0.75" customHeight="1">
      <c r="B217" s="48"/>
      <c r="C217" s="80"/>
      <c r="G217" s="72"/>
      <c r="H217" s="48"/>
      <c r="I217" s="157"/>
      <c r="J217" s="156"/>
      <c r="K217" s="156"/>
      <c r="L217" s="156"/>
      <c r="M217" s="156"/>
      <c r="N217" s="156"/>
      <c r="O217" s="156"/>
      <c r="P217" s="156"/>
      <c r="Q217" s="156"/>
      <c r="S217" s="111"/>
    </row>
    <row r="218" spans="1:19" ht="13.5" customHeight="1">
      <c r="A218" s="158" t="s">
        <v>227</v>
      </c>
      <c r="B218" s="48"/>
      <c r="C218" s="156" t="s">
        <v>314</v>
      </c>
      <c r="G218" s="72"/>
      <c r="H218" s="48"/>
      <c r="I218" s="157"/>
      <c r="J218" s="156"/>
      <c r="K218" s="156"/>
      <c r="L218" s="156"/>
      <c r="M218" s="156"/>
      <c r="N218" s="156"/>
      <c r="O218" s="156"/>
      <c r="P218" s="156"/>
      <c r="Q218" s="148">
        <f>IF(OR(Q214&lt;&gt;"",Q216&lt;&gt;""),IF(Q214=0,0,ROUND(+Q216/Q214*100,4)),"")</f>
      </c>
      <c r="S218" s="111"/>
    </row>
    <row r="219" spans="2:19" ht="15">
      <c r="B219" s="48"/>
      <c r="C219" s="48"/>
      <c r="D219" s="80"/>
      <c r="G219" s="72"/>
      <c r="H219" s="48"/>
      <c r="I219" s="157"/>
      <c r="J219" s="156"/>
      <c r="K219" s="156"/>
      <c r="L219" s="156"/>
      <c r="M219" s="156"/>
      <c r="N219" s="156"/>
      <c r="O219" s="156"/>
      <c r="P219" s="156"/>
      <c r="Q219" s="156"/>
      <c r="S219" s="111"/>
    </row>
    <row r="220" spans="4:17" ht="15.75" customHeight="1">
      <c r="D220" s="80"/>
      <c r="I220" s="157"/>
      <c r="J220" s="156"/>
      <c r="K220" s="156"/>
      <c r="L220" s="156"/>
      <c r="M220" s="156"/>
      <c r="N220" s="156"/>
      <c r="O220" s="156"/>
      <c r="P220" s="156"/>
      <c r="Q220" s="156"/>
    </row>
    <row r="221" spans="4:17" ht="3" customHeight="1">
      <c r="D221" s="80"/>
      <c r="I221" s="157"/>
      <c r="J221" s="156"/>
      <c r="K221" s="156"/>
      <c r="L221" s="156"/>
      <c r="M221" s="156"/>
      <c r="N221" s="156"/>
      <c r="O221" s="156"/>
      <c r="P221" s="156"/>
      <c r="Q221" s="156"/>
    </row>
    <row r="222" spans="9:17" ht="2.25" customHeight="1">
      <c r="I222" s="157"/>
      <c r="J222" s="156"/>
      <c r="K222" s="156"/>
      <c r="L222" s="156"/>
      <c r="M222" s="156"/>
      <c r="N222" s="156"/>
      <c r="O222" s="156"/>
      <c r="P222" s="156"/>
      <c r="Q222" s="156"/>
    </row>
    <row r="223" spans="9:17" ht="15">
      <c r="I223" s="157"/>
      <c r="J223" s="156"/>
      <c r="K223" s="156"/>
      <c r="L223" s="156"/>
      <c r="M223" s="156"/>
      <c r="N223" s="156"/>
      <c r="O223" s="156"/>
      <c r="P223" s="156"/>
      <c r="Q223" s="156"/>
    </row>
    <row r="224" spans="9:17" ht="15">
      <c r="I224" s="157"/>
      <c r="J224" s="156"/>
      <c r="K224" s="156"/>
      <c r="L224" s="156"/>
      <c r="M224" s="156"/>
      <c r="N224" s="156"/>
      <c r="O224" s="156"/>
      <c r="P224" s="156"/>
      <c r="Q224" s="156"/>
    </row>
    <row r="225" spans="9:17" ht="15">
      <c r="I225" s="157"/>
      <c r="J225" s="156"/>
      <c r="K225" s="156"/>
      <c r="L225" s="156"/>
      <c r="M225" s="156"/>
      <c r="N225" s="156"/>
      <c r="O225" s="156"/>
      <c r="P225" s="156"/>
      <c r="Q225" s="156"/>
    </row>
    <row r="226" spans="9:17" ht="15">
      <c r="I226" s="157"/>
      <c r="J226" s="156"/>
      <c r="K226" s="156"/>
      <c r="L226" s="156"/>
      <c r="M226" s="156"/>
      <c r="N226" s="156"/>
      <c r="O226" s="156"/>
      <c r="P226" s="156"/>
      <c r="Q226" s="156"/>
    </row>
    <row r="227" spans="9:17" ht="15">
      <c r="I227" s="157"/>
      <c r="J227" s="156"/>
      <c r="K227" s="156"/>
      <c r="L227" s="156"/>
      <c r="M227" s="156"/>
      <c r="N227" s="156"/>
      <c r="O227" s="156"/>
      <c r="P227" s="156"/>
      <c r="Q227" s="156"/>
    </row>
    <row r="228" spans="9:17" ht="15">
      <c r="I228" s="157"/>
      <c r="J228" s="156"/>
      <c r="K228" s="156"/>
      <c r="L228" s="156"/>
      <c r="M228" s="156"/>
      <c r="N228" s="156"/>
      <c r="O228" s="156"/>
      <c r="P228" s="156"/>
      <c r="Q228" s="156"/>
    </row>
  </sheetData>
  <sheetProtection password="A999" sheet="1"/>
  <mergeCells count="7">
    <mergeCell ref="A10:T12"/>
    <mergeCell ref="C66:G67"/>
    <mergeCell ref="C180:G181"/>
    <mergeCell ref="C18:G19"/>
    <mergeCell ref="C29:H31"/>
    <mergeCell ref="C52:H54"/>
    <mergeCell ref="C37:I38"/>
  </mergeCells>
  <printOptions/>
  <pageMargins left="0" right="0" top="0.2" bottom="0" header="0.2" footer="0"/>
  <pageSetup firstPageNumber="1" useFirstPageNumber="1" orientation="landscape" scale="87" r:id="rId1"/>
  <headerFooter>
    <oddHeader>&amp;R
</oddHeader>
    <oddFooter>&amp;L&amp;"Times New Roman,Bold"&amp;11(Form Revised  07-2015)&amp;C&amp;"Times New Roman,Bold"&amp;10Informal Tax Rate Calculator File
Form A, Page &amp;P of &amp;N
</oddFooter>
  </headerFooter>
</worksheet>
</file>

<file path=xl/worksheets/sheet4.xml><?xml version="1.0" encoding="utf-8"?>
<worksheet xmlns="http://schemas.openxmlformats.org/spreadsheetml/2006/main" xmlns:r="http://schemas.openxmlformats.org/officeDocument/2006/relationships">
  <dimension ref="A1:P116"/>
  <sheetViews>
    <sheetView showGridLines="0" zoomScalePageLayoutView="0" workbookViewId="0" topLeftCell="A1">
      <selection activeCell="A1" sqref="A1"/>
    </sheetView>
  </sheetViews>
  <sheetFormatPr defaultColWidth="9.00390625" defaultRowHeight="15.75"/>
  <cols>
    <col min="1" max="1" width="3.125" style="127" customWidth="1"/>
    <col min="2" max="2" width="11.125" style="128" customWidth="1"/>
    <col min="3" max="4" width="10.625" style="128" customWidth="1"/>
    <col min="5" max="5" width="9.125" style="128" customWidth="1"/>
    <col min="6" max="6" width="1.625" style="128" customWidth="1"/>
    <col min="7" max="7" width="10.625" style="128" customWidth="1"/>
    <col min="8" max="8" width="1.37890625" style="128" customWidth="1"/>
    <col min="9" max="9" width="10.625" style="128" customWidth="1"/>
    <col min="10" max="10" width="1.625" style="128" customWidth="1"/>
    <col min="11" max="11" width="10.625" style="128" customWidth="1"/>
    <col min="12" max="12" width="1.37890625" style="128" customWidth="1"/>
    <col min="13" max="13" width="10.625" style="128" customWidth="1"/>
    <col min="14" max="14" width="1.37890625" style="128" customWidth="1"/>
    <col min="15" max="15" width="10.625" style="128" customWidth="1"/>
    <col min="16" max="16" width="1.12109375" style="128" customWidth="1"/>
    <col min="17" max="16384" width="9.00390625" style="128" customWidth="1"/>
  </cols>
  <sheetData>
    <row r="1" spans="1:14" ht="15.75">
      <c r="A1" s="49" t="s">
        <v>402</v>
      </c>
      <c r="L1" s="238" t="s">
        <v>266</v>
      </c>
      <c r="M1" s="242">
        <f ca="1">TODAY()</f>
        <v>42205</v>
      </c>
      <c r="N1" s="95"/>
    </row>
    <row r="2" spans="1:14" s="48" customFormat="1" ht="15">
      <c r="A2" s="162" t="s">
        <v>196</v>
      </c>
      <c r="B2" s="92"/>
      <c r="C2" s="92"/>
      <c r="D2" s="92"/>
      <c r="E2" s="92"/>
      <c r="F2" s="92"/>
      <c r="G2" s="92"/>
      <c r="H2" s="92"/>
      <c r="I2" s="92"/>
      <c r="J2" s="92"/>
      <c r="K2" s="92"/>
      <c r="M2" s="238" t="s">
        <v>402</v>
      </c>
      <c r="N2" s="225"/>
    </row>
    <row r="3" spans="1:14" s="48" customFormat="1" ht="15.75" thickBot="1">
      <c r="A3" s="338" t="s">
        <v>315</v>
      </c>
      <c r="B3" s="333"/>
      <c r="C3" s="333"/>
      <c r="D3" s="333"/>
      <c r="E3" s="333"/>
      <c r="F3" s="333"/>
      <c r="G3" s="333"/>
      <c r="H3" s="333"/>
      <c r="I3" s="333"/>
      <c r="J3" s="333"/>
      <c r="K3" s="333"/>
      <c r="L3" s="179"/>
      <c r="M3" s="255">
        <f>-'Data Entry Page'!S5</f>
        <v>-2015</v>
      </c>
      <c r="N3" s="225"/>
    </row>
    <row r="4" spans="1:14" s="48" customFormat="1" ht="15.75" hidden="1" thickBot="1">
      <c r="A4" s="240" t="s">
        <v>409</v>
      </c>
      <c r="B4" s="52"/>
      <c r="C4" s="52"/>
      <c r="D4" s="52"/>
      <c r="E4" s="52"/>
      <c r="F4" s="52"/>
      <c r="G4" s="52"/>
      <c r="H4" s="52"/>
      <c r="I4" s="52"/>
      <c r="J4" s="52"/>
      <c r="K4" s="52"/>
      <c r="L4" s="52"/>
      <c r="M4" s="179"/>
      <c r="N4" s="179"/>
    </row>
    <row r="5" spans="1:14" s="48" customFormat="1" ht="15.75" thickTop="1">
      <c r="A5" s="54">
        <f>IF(+'Data Entry Page'!A2&lt;&gt;"",+'Data Entry Page'!A2,"")</f>
      </c>
      <c r="B5" s="54"/>
      <c r="C5" s="54"/>
      <c r="E5" s="56" t="str">
        <f>+'Data Entry Page'!H2</f>
        <v>30</v>
      </c>
      <c r="F5" s="56" t="s">
        <v>98</v>
      </c>
      <c r="G5" s="55" t="str">
        <f>+'Data Entry Page'!J2</f>
        <v>096</v>
      </c>
      <c r="H5" s="57" t="s">
        <v>98</v>
      </c>
      <c r="I5" s="164">
        <f>IF(+'Data Entry Page'!L2&lt;&gt;"",+'Data Entry Page'!L2,"")</f>
      </c>
      <c r="L5" s="54">
        <f>IF(+'Data Entry Page'!N2&lt;&gt;"",+'Data Entry Page'!N2,"")</f>
      </c>
      <c r="M5" s="54"/>
      <c r="N5" s="54"/>
    </row>
    <row r="6" spans="1:14" s="48" customFormat="1" ht="15">
      <c r="A6" s="100" t="s">
        <v>140</v>
      </c>
      <c r="B6" s="60"/>
      <c r="C6" s="60"/>
      <c r="E6" s="60" t="s">
        <v>141</v>
      </c>
      <c r="F6" s="60"/>
      <c r="G6" s="60"/>
      <c r="H6" s="60"/>
      <c r="I6" s="60"/>
      <c r="L6" s="60" t="s">
        <v>0</v>
      </c>
      <c r="M6" s="60"/>
      <c r="N6" s="60"/>
    </row>
    <row r="7" s="48" customFormat="1" ht="4.5" customHeight="1" hidden="1">
      <c r="A7" s="103"/>
    </row>
    <row r="8" spans="1:14" s="59" customFormat="1" ht="2.25" customHeight="1">
      <c r="A8" s="291"/>
      <c r="B8" s="61"/>
      <c r="C8" s="61"/>
      <c r="D8" s="61"/>
      <c r="E8" s="61"/>
      <c r="F8" s="61"/>
      <c r="G8" s="61"/>
      <c r="H8" s="61"/>
      <c r="I8" s="61"/>
      <c r="J8" s="61"/>
      <c r="K8" s="61"/>
      <c r="L8" s="61"/>
      <c r="M8" s="61"/>
      <c r="N8" s="61"/>
    </row>
    <row r="9" spans="1:15" s="48" customFormat="1" ht="3" customHeight="1">
      <c r="A9" s="107"/>
      <c r="B9" s="59"/>
      <c r="C9" s="59"/>
      <c r="D9" s="59"/>
      <c r="E9" s="59"/>
      <c r="F9" s="59"/>
      <c r="G9" s="63"/>
      <c r="H9" s="63"/>
      <c r="I9" s="108"/>
      <c r="J9" s="59"/>
      <c r="K9" s="59"/>
      <c r="L9" s="59"/>
      <c r="M9" s="59"/>
      <c r="N9" s="59"/>
      <c r="O9" s="59"/>
    </row>
    <row r="10" s="48" customFormat="1" ht="4.5" customHeight="1" hidden="1">
      <c r="A10" s="103"/>
    </row>
    <row r="11" spans="1:14" ht="12" customHeight="1">
      <c r="A11" s="410" t="s">
        <v>179</v>
      </c>
      <c r="B11" s="410"/>
      <c r="C11" s="410"/>
      <c r="D11" s="410"/>
      <c r="E11" s="410"/>
      <c r="F11" s="410"/>
      <c r="G11" s="410"/>
      <c r="H11" s="410"/>
      <c r="I11" s="410"/>
      <c r="J11" s="410"/>
      <c r="K11" s="410"/>
      <c r="L11" s="410"/>
      <c r="M11" s="410"/>
      <c r="N11" s="410"/>
    </row>
    <row r="12" spans="1:14" ht="12" customHeight="1">
      <c r="A12" s="410"/>
      <c r="B12" s="410"/>
      <c r="C12" s="410"/>
      <c r="D12" s="410"/>
      <c r="E12" s="410"/>
      <c r="F12" s="410"/>
      <c r="G12" s="410"/>
      <c r="H12" s="410"/>
      <c r="I12" s="410"/>
      <c r="J12" s="410"/>
      <c r="K12" s="410"/>
      <c r="L12" s="410"/>
      <c r="M12" s="410"/>
      <c r="N12" s="410"/>
    </row>
    <row r="13" s="48" customFormat="1" ht="2.25" customHeight="1">
      <c r="A13" s="103"/>
    </row>
    <row r="14" spans="1:13" ht="15" customHeight="1">
      <c r="A14" s="165" t="s">
        <v>22</v>
      </c>
      <c r="B14" s="166" t="s">
        <v>66</v>
      </c>
      <c r="M14" s="167">
        <f>IF('Data Entry Page'!H50&lt;&gt;"",+'Data Entry Page'!H50,"")</f>
      </c>
    </row>
    <row r="15" s="48" customFormat="1" ht="2.25" customHeight="1">
      <c r="A15" s="103"/>
    </row>
    <row r="16" spans="1:13" ht="15" customHeight="1">
      <c r="A16" s="256" t="s">
        <v>23</v>
      </c>
      <c r="B16" s="166" t="s">
        <v>68</v>
      </c>
      <c r="M16" s="119"/>
    </row>
    <row r="17" spans="1:13" ht="15" customHeight="1">
      <c r="A17" s="165"/>
      <c r="B17" s="67" t="s">
        <v>327</v>
      </c>
      <c r="C17" s="67"/>
      <c r="D17" s="67"/>
      <c r="E17" s="67"/>
      <c r="F17" s="67"/>
      <c r="G17" s="67"/>
      <c r="H17" s="67"/>
      <c r="I17" s="67"/>
      <c r="J17" s="67"/>
      <c r="K17" s="67"/>
      <c r="L17" s="67"/>
      <c r="M17" s="119"/>
    </row>
    <row r="18" spans="1:13" ht="7.5" customHeight="1">
      <c r="A18" s="165"/>
      <c r="B18" s="67"/>
      <c r="C18" s="67"/>
      <c r="D18" s="67"/>
      <c r="E18" s="67"/>
      <c r="F18" s="67"/>
      <c r="G18" s="67"/>
      <c r="H18" s="67"/>
      <c r="I18" s="67"/>
      <c r="J18" s="67"/>
      <c r="K18" s="67"/>
      <c r="L18" s="67"/>
      <c r="M18" s="119"/>
    </row>
    <row r="19" spans="1:13" ht="9" customHeight="1">
      <c r="A19" s="165"/>
      <c r="B19" s="67"/>
      <c r="C19" s="67"/>
      <c r="D19" s="67"/>
      <c r="E19" s="67"/>
      <c r="F19" s="67"/>
      <c r="G19" s="67"/>
      <c r="H19" s="67"/>
      <c r="I19" s="67"/>
      <c r="J19" s="67"/>
      <c r="K19" s="67"/>
      <c r="L19" s="67"/>
      <c r="M19" s="119"/>
    </row>
    <row r="20" spans="1:13" ht="15.75" hidden="1">
      <c r="A20" s="165"/>
      <c r="B20" s="67"/>
      <c r="C20" s="67"/>
      <c r="D20" s="67"/>
      <c r="E20" s="67"/>
      <c r="F20" s="67"/>
      <c r="G20" s="67"/>
      <c r="H20" s="67"/>
      <c r="I20" s="67"/>
      <c r="J20" s="67"/>
      <c r="K20" s="67"/>
      <c r="L20" s="67"/>
      <c r="M20" s="119"/>
    </row>
    <row r="21" spans="1:13" ht="15.75" hidden="1">
      <c r="A21" s="165"/>
      <c r="B21" s="67"/>
      <c r="C21" s="67"/>
      <c r="D21" s="67"/>
      <c r="E21" s="67"/>
      <c r="F21" s="67"/>
      <c r="G21" s="67"/>
      <c r="H21" s="67"/>
      <c r="I21" s="67"/>
      <c r="J21" s="67"/>
      <c r="K21" s="67"/>
      <c r="L21" s="67"/>
      <c r="M21" s="119"/>
    </row>
    <row r="22" spans="1:13" ht="15.75" hidden="1">
      <c r="A22" s="165"/>
      <c r="B22" s="67"/>
      <c r="C22" s="67"/>
      <c r="D22" s="67"/>
      <c r="E22" s="67"/>
      <c r="F22" s="67"/>
      <c r="G22" s="67"/>
      <c r="H22" s="67"/>
      <c r="I22" s="67"/>
      <c r="J22" s="67"/>
      <c r="K22" s="67"/>
      <c r="L22" s="67"/>
      <c r="M22" s="119"/>
    </row>
    <row r="23" spans="1:13" ht="15.75" hidden="1">
      <c r="A23" s="165"/>
      <c r="B23" s="67"/>
      <c r="C23" s="67"/>
      <c r="D23" s="67"/>
      <c r="E23" s="67"/>
      <c r="F23" s="67"/>
      <c r="G23" s="67"/>
      <c r="H23" s="67"/>
      <c r="I23" s="67"/>
      <c r="J23" s="67"/>
      <c r="K23" s="67"/>
      <c r="L23" s="67"/>
      <c r="M23" s="119"/>
    </row>
    <row r="24" spans="1:13" ht="15.75" hidden="1">
      <c r="A24" s="165"/>
      <c r="B24" s="67"/>
      <c r="C24" s="67"/>
      <c r="D24" s="67"/>
      <c r="E24" s="67"/>
      <c r="F24" s="67"/>
      <c r="G24" s="67"/>
      <c r="H24" s="67"/>
      <c r="I24" s="67"/>
      <c r="J24" s="67"/>
      <c r="K24" s="67"/>
      <c r="L24" s="67"/>
      <c r="M24" s="119"/>
    </row>
    <row r="25" spans="1:13" ht="15.75" hidden="1">
      <c r="A25" s="165"/>
      <c r="B25" s="67"/>
      <c r="C25" s="67"/>
      <c r="D25" s="67"/>
      <c r="E25" s="67"/>
      <c r="F25" s="67"/>
      <c r="G25" s="67"/>
      <c r="H25" s="67"/>
      <c r="I25" s="67"/>
      <c r="J25" s="67"/>
      <c r="K25" s="67"/>
      <c r="L25" s="67"/>
      <c r="M25" s="119"/>
    </row>
    <row r="26" spans="1:13" ht="15.75" hidden="1">
      <c r="A26" s="165"/>
      <c r="B26" s="67"/>
      <c r="C26" s="67"/>
      <c r="D26" s="67"/>
      <c r="E26" s="67"/>
      <c r="F26" s="67"/>
      <c r="G26" s="67"/>
      <c r="H26" s="67"/>
      <c r="I26" s="67"/>
      <c r="J26" s="67"/>
      <c r="K26" s="67"/>
      <c r="L26" s="67"/>
      <c r="M26" s="119"/>
    </row>
    <row r="27" spans="1:13" ht="15.75" hidden="1">
      <c r="A27" s="165"/>
      <c r="B27" s="67"/>
      <c r="C27" s="67"/>
      <c r="D27" s="67"/>
      <c r="E27" s="67"/>
      <c r="F27" s="67"/>
      <c r="G27" s="67"/>
      <c r="H27" s="67"/>
      <c r="I27" s="67"/>
      <c r="J27" s="67"/>
      <c r="K27" s="67"/>
      <c r="L27" s="67"/>
      <c r="M27" s="119"/>
    </row>
    <row r="28" spans="1:13" ht="15.75" hidden="1">
      <c r="A28" s="165"/>
      <c r="B28" s="67"/>
      <c r="C28" s="67"/>
      <c r="D28" s="67"/>
      <c r="E28" s="67"/>
      <c r="F28" s="67"/>
      <c r="G28" s="67"/>
      <c r="H28" s="67"/>
      <c r="I28" s="67"/>
      <c r="J28" s="67"/>
      <c r="K28" s="67"/>
      <c r="L28" s="67"/>
      <c r="M28" s="119"/>
    </row>
    <row r="29" s="48" customFormat="1" ht="2.25" customHeight="1">
      <c r="A29" s="103"/>
    </row>
    <row r="30" spans="1:13" ht="15" customHeight="1">
      <c r="A30" s="256" t="s">
        <v>24</v>
      </c>
      <c r="B30" s="166" t="s">
        <v>69</v>
      </c>
      <c r="K30" s="172">
        <f>IF(OR('Data Entry Page'!H58&lt;&gt;"",'Data Entry Page'!H52&lt;&gt;""),IF('Data Entry Page'!H58&gt;0,'Data Entry Page'!H58,0),"")</f>
      </c>
      <c r="L30" s="173"/>
      <c r="M30" s="172">
        <f>IF(OR('Data Entry Page'!H60&lt;&gt;"",'Data Entry Page'!H52&lt;&gt;""),IF('Data Entry Page'!H60&gt;0,'Data Entry Page'!H60,0),"")</f>
      </c>
    </row>
    <row r="31" spans="11:13" ht="15" customHeight="1">
      <c r="K31" s="119" t="s">
        <v>80</v>
      </c>
      <c r="L31" s="119"/>
      <c r="M31" s="119" t="s">
        <v>81</v>
      </c>
    </row>
    <row r="32" s="48" customFormat="1" ht="4.5" customHeight="1" hidden="1">
      <c r="A32" s="103"/>
    </row>
    <row r="33" spans="1:13" ht="15" customHeight="1">
      <c r="A33" s="256" t="s">
        <v>25</v>
      </c>
      <c r="B33" s="166" t="s">
        <v>70</v>
      </c>
      <c r="K33" s="119"/>
      <c r="M33" s="119"/>
    </row>
    <row r="34" spans="2:13" ht="15" customHeight="1">
      <c r="B34" s="128" t="s">
        <v>326</v>
      </c>
      <c r="M34" s="174">
        <f>IF(OR('Data Entry Page'!N50&lt;&gt;"",'Data Entry Page'!H52&lt;&gt;""),IF('Data Entry Page'!N50&gt;0,'Data Entry Page'!N50," "),"")</f>
      </c>
    </row>
    <row r="35" s="48" customFormat="1" ht="2.25" customHeight="1">
      <c r="A35" s="103"/>
    </row>
    <row r="36" spans="1:13" ht="15" customHeight="1">
      <c r="A36" s="256" t="s">
        <v>27</v>
      </c>
      <c r="B36" s="166" t="s">
        <v>264</v>
      </c>
      <c r="K36" s="119"/>
      <c r="M36" s="175"/>
    </row>
    <row r="37" spans="2:13" ht="15" customHeight="1">
      <c r="B37" s="128" t="s">
        <v>248</v>
      </c>
      <c r="J37" s="119"/>
      <c r="K37" s="119"/>
      <c r="M37" s="175"/>
    </row>
    <row r="38" spans="2:13" ht="15" customHeight="1">
      <c r="B38" s="128" t="s">
        <v>205</v>
      </c>
      <c r="K38" s="119"/>
      <c r="M38" s="176">
        <f>IF('Data Entry Page'!K54&lt;&gt;"",'Data Entry Page'!K54,"")</f>
      </c>
    </row>
    <row r="39" spans="11:13" ht="15" customHeight="1">
      <c r="K39" s="119"/>
      <c r="M39" s="175" t="s">
        <v>136</v>
      </c>
    </row>
    <row r="40" spans="2:13" ht="15" customHeight="1">
      <c r="B40" s="128" t="s">
        <v>180</v>
      </c>
      <c r="K40" s="119"/>
      <c r="M40" s="175"/>
    </row>
    <row r="41" spans="2:13" ht="15" customHeight="1">
      <c r="B41" s="128" t="s">
        <v>181</v>
      </c>
      <c r="K41" s="119"/>
      <c r="M41" s="175"/>
    </row>
    <row r="42" spans="1:13" ht="15.75" hidden="1">
      <c r="A42" s="165"/>
      <c r="B42" s="67"/>
      <c r="C42" s="67"/>
      <c r="D42" s="67"/>
      <c r="E42" s="67"/>
      <c r="F42" s="67"/>
      <c r="G42" s="67"/>
      <c r="H42" s="67"/>
      <c r="I42" s="67"/>
      <c r="J42" s="67"/>
      <c r="K42" s="67"/>
      <c r="L42" s="67"/>
      <c r="M42" s="119"/>
    </row>
    <row r="43" spans="1:13" ht="5.25" customHeight="1" hidden="1">
      <c r="A43" s="165"/>
      <c r="B43" s="67"/>
      <c r="C43" s="67"/>
      <c r="D43" s="67"/>
      <c r="E43" s="67"/>
      <c r="F43" s="67"/>
      <c r="G43" s="67"/>
      <c r="H43" s="67"/>
      <c r="I43" s="67"/>
      <c r="J43" s="67"/>
      <c r="K43" s="67"/>
      <c r="L43" s="67"/>
      <c r="M43" s="119"/>
    </row>
    <row r="44" spans="1:13" ht="78.75" customHeight="1" hidden="1">
      <c r="A44" s="165"/>
      <c r="B44" s="67"/>
      <c r="C44" s="67"/>
      <c r="D44" s="67"/>
      <c r="E44" s="67"/>
      <c r="F44" s="67"/>
      <c r="G44" s="67"/>
      <c r="H44" s="67"/>
      <c r="I44" s="67"/>
      <c r="J44" s="67"/>
      <c r="K44" s="67"/>
      <c r="L44" s="67"/>
      <c r="M44" s="119"/>
    </row>
    <row r="45" spans="1:13" ht="15.75" hidden="1">
      <c r="A45" s="165"/>
      <c r="B45" s="67"/>
      <c r="C45" s="67"/>
      <c r="D45" s="67"/>
      <c r="E45" s="67"/>
      <c r="F45" s="67"/>
      <c r="G45" s="67"/>
      <c r="H45" s="67"/>
      <c r="I45" s="67"/>
      <c r="J45" s="67"/>
      <c r="K45" s="67"/>
      <c r="L45" s="67"/>
      <c r="M45" s="119"/>
    </row>
    <row r="46" spans="1:13" ht="15.75" hidden="1">
      <c r="A46" s="165"/>
      <c r="B46" s="67"/>
      <c r="C46" s="67"/>
      <c r="D46" s="67"/>
      <c r="E46" s="67"/>
      <c r="F46" s="67"/>
      <c r="G46" s="67"/>
      <c r="H46" s="67"/>
      <c r="I46" s="67"/>
      <c r="J46" s="67"/>
      <c r="K46" s="67"/>
      <c r="L46" s="67"/>
      <c r="M46" s="119"/>
    </row>
    <row r="47" spans="1:13" ht="15.75" hidden="1">
      <c r="A47" s="165"/>
      <c r="B47" s="67"/>
      <c r="C47" s="67"/>
      <c r="D47" s="67"/>
      <c r="E47" s="67"/>
      <c r="F47" s="67"/>
      <c r="G47" s="67"/>
      <c r="H47" s="67"/>
      <c r="I47" s="67"/>
      <c r="J47" s="67"/>
      <c r="K47" s="67"/>
      <c r="L47" s="67"/>
      <c r="M47" s="119"/>
    </row>
    <row r="48" spans="1:13" ht="15.75" hidden="1">
      <c r="A48" s="165"/>
      <c r="B48" s="67"/>
      <c r="C48" s="67"/>
      <c r="D48" s="67"/>
      <c r="E48" s="67"/>
      <c r="F48" s="67"/>
      <c r="G48" s="67"/>
      <c r="H48" s="67"/>
      <c r="I48" s="67"/>
      <c r="J48" s="67"/>
      <c r="K48" s="67"/>
      <c r="L48" s="67"/>
      <c r="M48" s="119"/>
    </row>
    <row r="49" spans="1:13" ht="15.75" hidden="1">
      <c r="A49" s="165"/>
      <c r="B49" s="67"/>
      <c r="C49" s="67"/>
      <c r="D49" s="67"/>
      <c r="E49" s="67"/>
      <c r="F49" s="67"/>
      <c r="G49" s="67"/>
      <c r="H49" s="67"/>
      <c r="I49" s="67"/>
      <c r="J49" s="67"/>
      <c r="K49" s="67"/>
      <c r="L49" s="67"/>
      <c r="M49" s="119"/>
    </row>
    <row r="50" spans="1:13" ht="15.75" hidden="1">
      <c r="A50" s="165"/>
      <c r="B50" s="67"/>
      <c r="C50" s="67"/>
      <c r="D50" s="67"/>
      <c r="E50" s="67"/>
      <c r="F50" s="67"/>
      <c r="G50" s="67"/>
      <c r="H50" s="67"/>
      <c r="I50" s="67"/>
      <c r="J50" s="67"/>
      <c r="K50" s="67"/>
      <c r="L50" s="67"/>
      <c r="M50" s="119"/>
    </row>
    <row r="51" spans="1:13" ht="15.75" hidden="1">
      <c r="A51" s="165"/>
      <c r="B51" s="67"/>
      <c r="C51" s="67"/>
      <c r="D51" s="67"/>
      <c r="E51" s="67"/>
      <c r="F51" s="67"/>
      <c r="G51" s="67"/>
      <c r="H51" s="67"/>
      <c r="I51" s="67"/>
      <c r="J51" s="67"/>
      <c r="K51" s="67"/>
      <c r="L51" s="67"/>
      <c r="M51" s="119"/>
    </row>
    <row r="52" spans="1:13" ht="15.75" hidden="1">
      <c r="A52" s="165"/>
      <c r="B52" s="67"/>
      <c r="C52" s="67"/>
      <c r="D52" s="67"/>
      <c r="E52" s="67"/>
      <c r="F52" s="67"/>
      <c r="G52" s="67"/>
      <c r="H52" s="67"/>
      <c r="I52" s="67"/>
      <c r="J52" s="67"/>
      <c r="K52" s="67"/>
      <c r="L52" s="67"/>
      <c r="M52" s="119"/>
    </row>
    <row r="53" spans="1:13" ht="15.75" hidden="1">
      <c r="A53" s="165"/>
      <c r="B53" s="67"/>
      <c r="C53" s="67"/>
      <c r="D53" s="67"/>
      <c r="E53" s="67"/>
      <c r="F53" s="67"/>
      <c r="G53" s="67"/>
      <c r="H53" s="67"/>
      <c r="I53" s="67"/>
      <c r="J53" s="67"/>
      <c r="K53" s="67"/>
      <c r="L53" s="67"/>
      <c r="M53" s="119"/>
    </row>
    <row r="54" s="48" customFormat="1" ht="2.25" customHeight="1">
      <c r="A54" s="103"/>
    </row>
    <row r="55" spans="2:13" ht="15" customHeight="1">
      <c r="B55" s="128" t="s">
        <v>182</v>
      </c>
      <c r="K55" s="172">
        <f>IF('Data Entry Page'!N56&lt;&gt;"",'Data Entry Page'!N56,"")</f>
      </c>
      <c r="L55" s="173"/>
      <c r="M55" s="172">
        <f>IF('Data Entry Page'!N58&lt;&gt;"",'Data Entry Page'!N58,"")</f>
      </c>
    </row>
    <row r="56" spans="11:13" ht="15" customHeight="1">
      <c r="K56" s="119" t="s">
        <v>80</v>
      </c>
      <c r="L56" s="119"/>
      <c r="M56" s="119" t="s">
        <v>81</v>
      </c>
    </row>
    <row r="57" spans="1:2" ht="15" customHeight="1">
      <c r="A57" s="256" t="s">
        <v>28</v>
      </c>
      <c r="B57" s="166" t="s">
        <v>316</v>
      </c>
    </row>
    <row r="58" spans="1:13" ht="15" customHeight="1">
      <c r="A58" s="165"/>
      <c r="B58" s="168" t="s">
        <v>317</v>
      </c>
      <c r="J58" s="128" t="s">
        <v>318</v>
      </c>
      <c r="K58" s="170">
        <f>IF(OR('Data Entry Page'!H54&lt;&gt;"",'Data Entry Page'!F52&lt;&gt;""),IF('Data Entry Page'!H54&gt;0,'Data Entry Page'!H54,""),"")</f>
      </c>
      <c r="M58" s="169"/>
    </row>
    <row r="59" s="48" customFormat="1" ht="2.25" customHeight="1">
      <c r="A59" s="103"/>
    </row>
    <row r="60" spans="1:2" ht="15" customHeight="1">
      <c r="A60" s="165"/>
      <c r="B60" s="166" t="s">
        <v>320</v>
      </c>
    </row>
    <row r="61" spans="1:13" ht="15" customHeight="1">
      <c r="A61" s="165"/>
      <c r="B61" s="168" t="s">
        <v>319</v>
      </c>
      <c r="J61" s="128" t="s">
        <v>321</v>
      </c>
      <c r="K61" s="170">
        <f>IF(OR('Data Entry Page'!H56&lt;&gt;"",'Data Entry Page'!H52&lt;&gt;""),IF('Data Entry Page'!H56&gt;0,'Data Entry Page'!H56,""),"")</f>
      </c>
      <c r="M61" s="171"/>
    </row>
    <row r="62" spans="1:13" ht="15.75" hidden="1">
      <c r="A62" s="165"/>
      <c r="B62" s="168"/>
      <c r="K62" s="169"/>
      <c r="M62" s="171"/>
    </row>
    <row r="63" s="48" customFormat="1" ht="4.5" customHeight="1" hidden="1">
      <c r="A63" s="103"/>
    </row>
    <row r="64" s="48" customFormat="1" ht="4.5" customHeight="1" hidden="1">
      <c r="A64" s="103"/>
    </row>
    <row r="65" s="48" customFormat="1" ht="3" customHeight="1">
      <c r="A65" s="103"/>
    </row>
    <row r="66" spans="1:16" s="257" customFormat="1" ht="12" customHeight="1">
      <c r="A66" s="413" t="s">
        <v>356</v>
      </c>
      <c r="B66" s="391"/>
      <c r="C66" s="391"/>
      <c r="D66" s="391"/>
      <c r="E66" s="391"/>
      <c r="F66" s="391"/>
      <c r="G66" s="391"/>
      <c r="H66" s="391"/>
      <c r="I66" s="391"/>
      <c r="J66" s="391"/>
      <c r="K66" s="391"/>
      <c r="L66" s="391"/>
      <c r="M66" s="391"/>
      <c r="N66" s="391"/>
      <c r="O66" s="392"/>
      <c r="P66" s="292"/>
    </row>
    <row r="67" spans="1:16" s="257" customFormat="1" ht="12" customHeight="1">
      <c r="A67" s="414"/>
      <c r="B67" s="394"/>
      <c r="C67" s="394"/>
      <c r="D67" s="394"/>
      <c r="E67" s="394"/>
      <c r="F67" s="394"/>
      <c r="G67" s="394"/>
      <c r="H67" s="394"/>
      <c r="I67" s="394"/>
      <c r="J67" s="394"/>
      <c r="K67" s="394"/>
      <c r="L67" s="394"/>
      <c r="M67" s="394"/>
      <c r="N67" s="394"/>
      <c r="O67" s="395"/>
      <c r="P67" s="292"/>
    </row>
    <row r="68" spans="1:16" s="257" customFormat="1" ht="12" customHeight="1">
      <c r="A68" s="415"/>
      <c r="B68" s="394"/>
      <c r="C68" s="394"/>
      <c r="D68" s="394"/>
      <c r="E68" s="394"/>
      <c r="F68" s="394"/>
      <c r="G68" s="394"/>
      <c r="H68" s="394"/>
      <c r="I68" s="394"/>
      <c r="J68" s="394"/>
      <c r="K68" s="394"/>
      <c r="L68" s="394"/>
      <c r="M68" s="394"/>
      <c r="N68" s="394"/>
      <c r="O68" s="395"/>
      <c r="P68" s="292"/>
    </row>
    <row r="69" spans="1:16" s="257" customFormat="1" ht="12" customHeight="1">
      <c r="A69" s="396"/>
      <c r="B69" s="397"/>
      <c r="C69" s="397"/>
      <c r="D69" s="397"/>
      <c r="E69" s="397"/>
      <c r="F69" s="397"/>
      <c r="G69" s="397"/>
      <c r="H69" s="397"/>
      <c r="I69" s="397"/>
      <c r="J69" s="397"/>
      <c r="K69" s="397"/>
      <c r="L69" s="397"/>
      <c r="M69" s="397"/>
      <c r="N69" s="397"/>
      <c r="O69" s="398"/>
      <c r="P69" s="292"/>
    </row>
    <row r="70" spans="1:16" s="257" customFormat="1" ht="3" customHeight="1">
      <c r="A70" s="293"/>
      <c r="B70" s="293"/>
      <c r="C70" s="293"/>
      <c r="D70" s="293"/>
      <c r="E70" s="293"/>
      <c r="F70" s="293"/>
      <c r="G70" s="293"/>
      <c r="H70" s="293"/>
      <c r="I70" s="293"/>
      <c r="J70" s="293"/>
      <c r="K70" s="293"/>
      <c r="L70" s="293"/>
      <c r="M70" s="293"/>
      <c r="N70" s="293"/>
      <c r="O70" s="293"/>
      <c r="P70" s="292"/>
    </row>
    <row r="71" spans="1:2" s="48" customFormat="1" ht="15">
      <c r="A71" s="258" t="s">
        <v>29</v>
      </c>
      <c r="B71" s="79" t="s">
        <v>436</v>
      </c>
    </row>
    <row r="72" spans="1:2" s="48" customFormat="1" ht="15" hidden="1">
      <c r="A72" s="118"/>
      <c r="B72" s="156"/>
    </row>
    <row r="73" spans="1:15" s="48" customFormat="1" ht="15">
      <c r="A73" s="118"/>
      <c r="B73" s="156" t="s">
        <v>369</v>
      </c>
      <c r="G73" s="259">
        <f>IF('Data Entry Page'!$H$50&lt;&gt;"",IF('Data Entry Page'!$H$52&lt;&gt;"",IF(OR('Data Entry Page'!$H$52="No",'Data Entry Page'!$N$50&gt;0),0,+'Summary Page'!K19),""),"")</f>
      </c>
      <c r="I73" s="259">
        <f>IF('Data Entry Page'!$H$50&lt;&gt;"",IF('Data Entry Page'!$H$52&lt;&gt;"",IF(OR('Data Entry Page'!$H$52="No",'Data Entry Page'!$N$50&gt;0),0,+'Summary Page'!M19),""),"")</f>
      </c>
      <c r="K73" s="259">
        <f>IF('Data Entry Page'!$H$50&lt;&gt;"",IF('Data Entry Page'!$H$52&lt;&gt;"",IF(OR('Data Entry Page'!$H$52="No",'Data Entry Page'!$N$50&gt;0),0,+'Summary Page'!O19),""),"")</f>
      </c>
      <c r="M73" s="259">
        <f>IF('Data Entry Page'!$H$50&lt;&gt;"",IF('Data Entry Page'!$H$52&lt;&gt;"",IF(OR('Data Entry Page'!$H$52="No",'Data Entry Page'!$N$50&gt;0),0,+'Summary Page'!Q19),""),"")</f>
      </c>
      <c r="O73" s="259">
        <f>IF('Data Entry Page'!$H$50&lt;&gt;"",IF('Data Entry Page'!$H$52&lt;&gt;"",IF(OR('Data Entry Page'!$H$52="No",'Data Entry Page'!$N$50&gt;0),0,+'Summary Page'!S19),""),"")</f>
      </c>
    </row>
    <row r="74" s="48" customFormat="1" ht="3" customHeight="1">
      <c r="A74" s="103"/>
    </row>
    <row r="75" spans="1:11" s="48" customFormat="1" ht="15">
      <c r="A75" s="258" t="s">
        <v>30</v>
      </c>
      <c r="B75" s="79" t="s">
        <v>370</v>
      </c>
      <c r="I75" s="149"/>
      <c r="K75" s="65"/>
    </row>
    <row r="76" spans="1:15" s="48" customFormat="1" ht="15">
      <c r="A76" s="118"/>
      <c r="B76" s="156" t="s">
        <v>371</v>
      </c>
      <c r="G76" s="259">
        <f>IF($M$14&lt;&gt;"",IF($K$58&lt;&gt;"",+$K$58+G73,IF($K$61&lt;&gt;"",+$K$61,"")),"")</f>
      </c>
      <c r="I76" s="259">
        <f>IF($M$14&lt;&gt;"",IF($K$58&lt;&gt;"",+$K$58+I73,IF($K$61&lt;&gt;"",+$K$61,"")),"")</f>
      </c>
      <c r="K76" s="259">
        <f>IF($M$14&lt;&gt;"",IF($K$58&lt;&gt;"",+$K$58+K73,IF($K$61&lt;&gt;"",+$K$61,"")),"")</f>
      </c>
      <c r="M76" s="259">
        <f>IF($M$14&lt;&gt;"",IF($K$58&lt;&gt;"",+$K$58+M73,IF($K$61&lt;&gt;"",+$K$61,"")),"")</f>
      </c>
      <c r="O76" s="259">
        <f>IF($M$14&lt;&gt;"",IF($K$58&lt;&gt;"",+$K$58+O73,IF($K$61&lt;&gt;"",+$K$61,"")),"")</f>
      </c>
    </row>
    <row r="77" s="48" customFormat="1" ht="3" customHeight="1">
      <c r="A77" s="103"/>
    </row>
    <row r="78" spans="1:2" s="48" customFormat="1" ht="15">
      <c r="A78" s="258" t="s">
        <v>32</v>
      </c>
      <c r="B78" s="79" t="s">
        <v>31</v>
      </c>
    </row>
    <row r="79" spans="1:15" s="48" customFormat="1" ht="15">
      <c r="A79" s="118" t="s">
        <v>322</v>
      </c>
      <c r="B79" s="156" t="s">
        <v>372</v>
      </c>
      <c r="G79" s="269">
        <f>IF($M$14&lt;&gt;"",+'Informational Form A'!I59,"")</f>
      </c>
      <c r="H79" s="271"/>
      <c r="I79" s="269">
        <f>IF($M$14&lt;&gt;"",+'Informational Form A'!K59,"")</f>
      </c>
      <c r="J79" s="271"/>
      <c r="K79" s="269">
        <f>IF($M$14&lt;&gt;"",+'Informational Form A'!M59,"")</f>
      </c>
      <c r="L79" s="271"/>
      <c r="M79" s="269">
        <f>IF($M$14&lt;&gt;"",+'Informational Form A'!O59,"")</f>
      </c>
      <c r="N79" s="271"/>
      <c r="O79" s="269">
        <f>IF($M$14&lt;&gt;"",+'Informational Form A'!T59,"")</f>
      </c>
    </row>
    <row r="80" s="48" customFormat="1" ht="3" customHeight="1">
      <c r="A80" s="103"/>
    </row>
    <row r="81" spans="1:6" s="48" customFormat="1" ht="15">
      <c r="A81" s="258" t="s">
        <v>33</v>
      </c>
      <c r="B81" s="66" t="s">
        <v>429</v>
      </c>
      <c r="C81" s="81"/>
      <c r="D81" s="81"/>
      <c r="E81" s="81"/>
      <c r="F81" s="81"/>
    </row>
    <row r="82" spans="1:6" s="48" customFormat="1" ht="15" hidden="1">
      <c r="A82" s="118"/>
      <c r="B82" s="81"/>
      <c r="C82" s="81"/>
      <c r="D82" s="81"/>
      <c r="E82" s="81"/>
      <c r="F82" s="81"/>
    </row>
    <row r="83" spans="1:15" s="48" customFormat="1" ht="15">
      <c r="A83" s="118"/>
      <c r="B83" s="147" t="s">
        <v>373</v>
      </c>
      <c r="C83" s="81"/>
      <c r="D83" s="81"/>
      <c r="E83" s="81"/>
      <c r="F83" s="81"/>
      <c r="G83" s="202">
        <f>IF(OR(G76&lt;&gt;"",G79&lt;&gt;""),ROUND(G76*G79/100,0),"")</f>
      </c>
      <c r="H83" s="94"/>
      <c r="I83" s="202">
        <f>IF(OR(I76&lt;&gt;"",I79&lt;&gt;""),ROUND(I76*I79/100,0),"")</f>
      </c>
      <c r="J83" s="94"/>
      <c r="K83" s="202">
        <f>IF(OR(K76&lt;&gt;"",K79&lt;&gt;""),ROUND(K76*K79/100,0),"")</f>
      </c>
      <c r="L83" s="94"/>
      <c r="M83" s="202">
        <f>IF(OR(M76&lt;&gt;"",M79&lt;&gt;""),ROUND(M76*M79/100,0),"")</f>
      </c>
      <c r="N83" s="94"/>
      <c r="O83" s="202">
        <f>IF(OR(O76&lt;&gt;"",O79&lt;&gt;""),ROUND(O76*O79/100,0),"")</f>
      </c>
    </row>
    <row r="84" s="48" customFormat="1" ht="3.75" customHeight="1">
      <c r="A84" s="103"/>
    </row>
    <row r="85" spans="1:2" s="48" customFormat="1" ht="15">
      <c r="A85" s="258" t="s">
        <v>35</v>
      </c>
      <c r="B85" s="79" t="s">
        <v>374</v>
      </c>
    </row>
    <row r="86" spans="1:15" s="48" customFormat="1" ht="15">
      <c r="A86" s="118"/>
      <c r="B86" s="156" t="s">
        <v>375</v>
      </c>
      <c r="G86" s="260">
        <f>IF('Data Entry Page'!$S$5=2015,0.008,"Use PY Revision Calculator")</f>
        <v>0.008</v>
      </c>
      <c r="I86" s="260">
        <f>IF('Data Entry Page'!$S$5=2015,0.008,"Use PY Revision Calculator")</f>
        <v>0.008</v>
      </c>
      <c r="J86" s="65"/>
      <c r="K86" s="260">
        <f>IF('Data Entry Page'!$S$5=2015,0.008,"Use PY Revision Calculator")</f>
        <v>0.008</v>
      </c>
      <c r="M86" s="260">
        <f>IF('Data Entry Page'!$S$5=2015,0.008,"Use PY Revision Calculator")</f>
        <v>0.008</v>
      </c>
      <c r="O86" s="260">
        <f>IF('Data Entry Page'!$S$5=2015,0.008,"Use PY Revision Calculator")</f>
        <v>0.008</v>
      </c>
    </row>
    <row r="87" s="48" customFormat="1" ht="3" customHeight="1">
      <c r="A87" s="103"/>
    </row>
    <row r="88" spans="1:2" s="48" customFormat="1" ht="15">
      <c r="A88" s="258" t="s">
        <v>36</v>
      </c>
      <c r="B88" s="79" t="s">
        <v>376</v>
      </c>
    </row>
    <row r="89" spans="1:16" s="48" customFormat="1" ht="15">
      <c r="A89" s="118"/>
      <c r="B89" s="48" t="s">
        <v>377</v>
      </c>
      <c r="G89" s="202">
        <f>IF(AND(G83&lt;&gt;"",G86&lt;&gt;""),ROUND(G83*G86,0),"")</f>
      </c>
      <c r="H89" s="94"/>
      <c r="I89" s="202">
        <f>IF(AND(I83&lt;&gt;"",I86&lt;&gt;""),ROUND(I83*I86,0),"")</f>
      </c>
      <c r="J89" s="94"/>
      <c r="K89" s="202">
        <f>IF(AND(K83&lt;&gt;"",K86&lt;&gt;""),ROUND(K83*K86,0),"")</f>
      </c>
      <c r="L89" s="94"/>
      <c r="M89" s="202">
        <f>IF(AND(M83&lt;&gt;"",M86&lt;&gt;""),ROUND(M83*M86,0),"")</f>
      </c>
      <c r="N89" s="94"/>
      <c r="O89" s="202">
        <f>IF(AND(O83&lt;&gt;"",O86&lt;&gt;""),ROUND(O83*O86,0),"")</f>
      </c>
      <c r="P89" s="94"/>
    </row>
    <row r="90" s="48" customFormat="1" ht="3" customHeight="1">
      <c r="A90" s="103"/>
    </row>
    <row r="91" spans="1:2" s="48" customFormat="1" ht="15">
      <c r="A91" s="258" t="s">
        <v>37</v>
      </c>
      <c r="B91" s="79" t="s">
        <v>430</v>
      </c>
    </row>
    <row r="92" spans="1:2" s="48" customFormat="1" ht="15" hidden="1">
      <c r="A92" s="258"/>
      <c r="B92" s="78"/>
    </row>
    <row r="93" spans="1:15" s="48" customFormat="1" ht="15">
      <c r="A93" s="258"/>
      <c r="B93" s="319" t="s">
        <v>378</v>
      </c>
      <c r="G93" s="136">
        <f>IF(OR(G83&lt;&gt;"",G89&lt;&gt;""),+G83+G89,"")</f>
      </c>
      <c r="I93" s="136">
        <f>IF(OR(I83&lt;&gt;"",I89&lt;&gt;""),+I83+I89,"")</f>
      </c>
      <c r="K93" s="136">
        <f>IF(OR(K83&lt;&gt;"",K89&lt;&gt;""),+K83+K89,"")</f>
      </c>
      <c r="M93" s="136">
        <f>IF(OR(M83&lt;&gt;"",M89&lt;&gt;""),+M83+M89,"")</f>
      </c>
      <c r="O93" s="136">
        <f>IF(OR(O83&lt;&gt;"",O89&lt;&gt;""),+O83+O89,"")</f>
      </c>
    </row>
    <row r="94" s="48" customFormat="1" ht="3" customHeight="1">
      <c r="A94" s="103"/>
    </row>
    <row r="95" spans="1:10" s="48" customFormat="1" ht="15">
      <c r="A95" s="258" t="s">
        <v>38</v>
      </c>
      <c r="B95" s="79" t="s">
        <v>26</v>
      </c>
      <c r="J95" s="122"/>
    </row>
    <row r="96" spans="1:15" s="48" customFormat="1" ht="15">
      <c r="A96" s="103"/>
      <c r="B96" s="156" t="s">
        <v>379</v>
      </c>
      <c r="G96" s="269">
        <f>IF($M$14&lt;&gt;"",+'Informational Form A'!I36,"")</f>
      </c>
      <c r="H96" s="108"/>
      <c r="I96" s="269">
        <f>IF($M$14&lt;&gt;"",+'Informational Form A'!K36,"")</f>
      </c>
      <c r="J96" s="270"/>
      <c r="K96" s="269">
        <f>IF($M$14&lt;&gt;"",+'Informational Form A'!M36,"")</f>
      </c>
      <c r="L96" s="270"/>
      <c r="M96" s="269">
        <f>IF($M$14&lt;&gt;"",+'Informational Form A'!O36,"")</f>
      </c>
      <c r="N96" s="271"/>
      <c r="O96" s="269">
        <f>IF($M$14&lt;&gt;"",+'Informational Form A'!T36,"")</f>
      </c>
    </row>
    <row r="97" s="48" customFormat="1" ht="3" customHeight="1">
      <c r="A97" s="103"/>
    </row>
    <row r="98" spans="1:9" s="48" customFormat="1" ht="15">
      <c r="A98" s="68" t="s">
        <v>39</v>
      </c>
      <c r="B98" s="261" t="s">
        <v>380</v>
      </c>
      <c r="I98" s="124"/>
    </row>
    <row r="99" spans="1:7" s="48" customFormat="1" ht="15">
      <c r="A99" s="258"/>
      <c r="B99" s="156" t="s">
        <v>431</v>
      </c>
      <c r="C99" s="80"/>
      <c r="D99" s="80"/>
      <c r="E99" s="80"/>
      <c r="F99" s="80"/>
      <c r="G99" s="80"/>
    </row>
    <row r="100" spans="1:7" s="48" customFormat="1" ht="15" hidden="1">
      <c r="A100" s="258"/>
      <c r="B100" s="80"/>
      <c r="C100" s="80"/>
      <c r="D100" s="80"/>
      <c r="E100" s="80"/>
      <c r="F100" s="80"/>
      <c r="G100" s="80"/>
    </row>
    <row r="101" spans="1:7" s="48" customFormat="1" ht="15" hidden="1">
      <c r="A101" s="258"/>
      <c r="C101" s="80"/>
      <c r="D101" s="80"/>
      <c r="E101" s="80"/>
      <c r="F101" s="80"/>
      <c r="G101" s="80"/>
    </row>
    <row r="102" spans="1:15" s="48" customFormat="1" ht="15">
      <c r="A102" s="258"/>
      <c r="B102" s="156" t="s">
        <v>432</v>
      </c>
      <c r="G102" s="259">
        <f>IF($M$14&lt;&gt;"",IF(G96&lt;&gt;0,ROUND(+G93/G96*100,4),0),"")</f>
      </c>
      <c r="I102" s="259">
        <f>IF($M$14&lt;&gt;"",IF(I96&lt;&gt;0,ROUND(+I93/I96*100,4),0),"")</f>
      </c>
      <c r="K102" s="259">
        <f>IF($M$14&lt;&gt;"",IF(K96&lt;&gt;0,ROUND(+K93/K96*100,4),0),"")</f>
      </c>
      <c r="M102" s="259">
        <f>IF($M$14&lt;&gt;"",IF(M96&lt;&gt;0,ROUND(+M93/M96*100,4),0),"")</f>
      </c>
      <c r="O102" s="259">
        <f>IF($M$14&lt;&gt;"",IF(O96&lt;&gt;0,ROUND(+O93/O96*100,4),0),"")</f>
      </c>
    </row>
    <row r="103" s="48" customFormat="1" ht="2.25" customHeight="1">
      <c r="A103" s="103"/>
    </row>
    <row r="104" spans="1:2" s="48" customFormat="1" ht="15">
      <c r="A104" s="158" t="s">
        <v>40</v>
      </c>
      <c r="B104" s="79" t="s">
        <v>381</v>
      </c>
    </row>
    <row r="105" spans="1:15" s="48" customFormat="1" ht="3" customHeight="1">
      <c r="A105" s="158"/>
      <c r="B105" s="288"/>
      <c r="C105" s="288"/>
      <c r="D105" s="288"/>
      <c r="E105" s="288"/>
      <c r="F105" s="288"/>
      <c r="G105" s="288"/>
      <c r="H105" s="288"/>
      <c r="I105" s="288"/>
      <c r="J105" s="288"/>
      <c r="K105" s="288"/>
      <c r="L105" s="288"/>
      <c r="M105" s="288"/>
      <c r="N105" s="288"/>
      <c r="O105" s="288"/>
    </row>
    <row r="106" spans="1:15" s="48" customFormat="1" ht="12" customHeight="1">
      <c r="A106" s="158"/>
      <c r="B106" s="411" t="s">
        <v>433</v>
      </c>
      <c r="C106" s="412"/>
      <c r="D106" s="412"/>
      <c r="E106" s="412"/>
      <c r="F106" s="412"/>
      <c r="G106" s="412"/>
      <c r="H106" s="412"/>
      <c r="I106" s="412"/>
      <c r="J106" s="412"/>
      <c r="K106" s="412"/>
      <c r="L106" s="412"/>
      <c r="M106" s="412"/>
      <c r="N106" s="412"/>
      <c r="O106" s="412"/>
    </row>
    <row r="107" spans="1:15" s="48" customFormat="1" ht="12" customHeight="1">
      <c r="A107" s="158"/>
      <c r="B107" s="411"/>
      <c r="C107" s="412"/>
      <c r="D107" s="412"/>
      <c r="E107" s="412"/>
      <c r="F107" s="412"/>
      <c r="G107" s="412"/>
      <c r="H107" s="412"/>
      <c r="I107" s="412"/>
      <c r="J107" s="412"/>
      <c r="K107" s="412"/>
      <c r="L107" s="412"/>
      <c r="M107" s="412"/>
      <c r="N107" s="412"/>
      <c r="O107" s="412"/>
    </row>
    <row r="108" spans="1:15" s="48" customFormat="1" ht="12" customHeight="1">
      <c r="A108" s="158"/>
      <c r="B108" s="412"/>
      <c r="C108" s="412"/>
      <c r="D108" s="412"/>
      <c r="E108" s="412"/>
      <c r="F108" s="412"/>
      <c r="G108" s="412"/>
      <c r="H108" s="412"/>
      <c r="I108" s="412"/>
      <c r="J108" s="412"/>
      <c r="K108" s="412"/>
      <c r="L108" s="412"/>
      <c r="M108" s="412"/>
      <c r="N108" s="412"/>
      <c r="O108" s="412"/>
    </row>
    <row r="109" spans="1:15" s="48" customFormat="1" ht="2.25" customHeight="1">
      <c r="A109" s="158"/>
      <c r="B109" s="288"/>
      <c r="C109" s="288"/>
      <c r="D109" s="288"/>
      <c r="E109" s="288"/>
      <c r="F109" s="288"/>
      <c r="G109" s="288"/>
      <c r="H109" s="288"/>
      <c r="I109" s="288"/>
      <c r="J109" s="288"/>
      <c r="K109" s="288"/>
      <c r="L109" s="288"/>
      <c r="M109" s="288"/>
      <c r="N109" s="288"/>
      <c r="O109" s="288"/>
    </row>
    <row r="110" spans="1:2" s="48" customFormat="1" ht="15">
      <c r="A110" s="158"/>
      <c r="B110" s="318" t="s">
        <v>435</v>
      </c>
    </row>
    <row r="111" spans="1:2" s="48" customFormat="1" ht="15">
      <c r="A111" s="158"/>
      <c r="B111" s="318" t="s">
        <v>434</v>
      </c>
    </row>
    <row r="112" spans="1:2" s="48" customFormat="1" ht="4.5" customHeight="1">
      <c r="A112" s="158"/>
      <c r="B112" s="318"/>
    </row>
    <row r="113" spans="1:15" s="48" customFormat="1" ht="15">
      <c r="A113" s="103"/>
      <c r="B113" s="320" t="s">
        <v>382</v>
      </c>
      <c r="G113" s="297">
        <f>IF(G76&gt;G102,G76,G102)</f>
      </c>
      <c r="H113" s="275"/>
      <c r="I113" s="297">
        <f>IF(I76&gt;I102,I76,I102)</f>
      </c>
      <c r="J113" s="275"/>
      <c r="K113" s="297">
        <f>IF(K76&gt;K102,K76,K102)</f>
      </c>
      <c r="L113" s="275"/>
      <c r="M113" s="297">
        <f>IF(M76&gt;M102,M76,M102)</f>
      </c>
      <c r="N113" s="275"/>
      <c r="O113" s="297">
        <f>IF(O76&gt;O102,O76,O102)</f>
      </c>
    </row>
    <row r="114" s="48" customFormat="1" ht="5.25" customHeight="1">
      <c r="A114" s="103"/>
    </row>
    <row r="115" spans="1:15" s="257" customFormat="1" ht="15" hidden="1">
      <c r="A115" s="262" t="s">
        <v>64</v>
      </c>
      <c r="I115" s="263"/>
      <c r="J115" s="263"/>
      <c r="O115" s="264">
        <f>IF(M14&lt;&gt;"",IF('Data Entry Page'!H54&lt;&gt;"",+'Form B'!K30+'Form B'!M30+'Form B'!K58,+'Form B'!K30+M30+'Form B'!K61),"")</f>
      </c>
    </row>
    <row r="116" s="48" customFormat="1" ht="15">
      <c r="A116" s="103"/>
    </row>
  </sheetData>
  <sheetProtection password="A999" sheet="1"/>
  <mergeCells count="3">
    <mergeCell ref="A11:N12"/>
    <mergeCell ref="B106:O108"/>
    <mergeCell ref="A66:O69"/>
  </mergeCells>
  <printOptions/>
  <pageMargins left="0" right="0" top="0.25" bottom="0" header="0.2" footer="0"/>
  <pageSetup orientation="portrait" scale="85" r:id="rId1"/>
  <headerFooter>
    <oddHeader>&amp;R
</oddHeader>
    <oddFooter>&amp;L&amp;"Times New Roman,Bold"&amp;11(Form Revised 07-2015)&amp;C&amp;"Times New Roman,Bold"&amp;11Informational Tax Rate Calculator File
Form B</oddFooter>
  </headerFooter>
</worksheet>
</file>

<file path=xl/worksheets/sheet5.xml><?xml version="1.0" encoding="utf-8"?>
<worksheet xmlns="http://schemas.openxmlformats.org/spreadsheetml/2006/main" xmlns:r="http://schemas.openxmlformats.org/officeDocument/2006/relationships">
  <dimension ref="A1:O68"/>
  <sheetViews>
    <sheetView showGridLines="0" zoomScalePageLayoutView="0" workbookViewId="0" topLeftCell="A1">
      <selection activeCell="A1" sqref="A1"/>
    </sheetView>
  </sheetViews>
  <sheetFormatPr defaultColWidth="9.00390625" defaultRowHeight="15.75"/>
  <cols>
    <col min="1" max="1" width="3.125" style="103" customWidth="1"/>
    <col min="2" max="2" width="3.125" style="103" hidden="1" customWidth="1"/>
    <col min="3" max="5" width="10.625" style="48" customWidth="1"/>
    <col min="6" max="6" width="9.625" style="48" customWidth="1"/>
    <col min="7" max="7" width="1.625" style="48" customWidth="1"/>
    <col min="8" max="8" width="5.625" style="48" customWidth="1"/>
    <col min="9" max="9" width="1.625" style="48" customWidth="1"/>
    <col min="10" max="10" width="9.625" style="48" customWidth="1"/>
    <col min="11" max="11" width="1.625" style="48" customWidth="1"/>
    <col min="12" max="12" width="12.625" style="48" customWidth="1"/>
    <col min="13" max="13" width="2.625" style="48" customWidth="1"/>
    <col min="14" max="14" width="12.625" style="48" customWidth="1"/>
    <col min="15" max="15" width="3.625" style="48" customWidth="1"/>
    <col min="16" max="16384" width="9.00390625" style="48" customWidth="1"/>
  </cols>
  <sheetData>
    <row r="1" spans="1:15" ht="15">
      <c r="A1" s="239" t="s">
        <v>402</v>
      </c>
      <c r="B1" s="93"/>
      <c r="C1" s="79"/>
      <c r="D1" s="79"/>
      <c r="E1" s="79"/>
      <c r="F1" s="79"/>
      <c r="G1" s="79"/>
      <c r="H1" s="79"/>
      <c r="I1" s="79"/>
      <c r="J1" s="79"/>
      <c r="K1" s="79"/>
      <c r="L1" s="241"/>
      <c r="M1" s="238" t="s">
        <v>266</v>
      </c>
      <c r="N1" s="242">
        <f ca="1">TODAY()</f>
        <v>42205</v>
      </c>
      <c r="O1" s="156"/>
    </row>
    <row r="2" spans="1:15" ht="15">
      <c r="A2" s="321" t="s">
        <v>115</v>
      </c>
      <c r="B2" s="177"/>
      <c r="C2" s="92"/>
      <c r="D2" s="92"/>
      <c r="E2" s="92"/>
      <c r="F2" s="92"/>
      <c r="G2" s="92"/>
      <c r="H2" s="92"/>
      <c r="I2" s="92"/>
      <c r="J2" s="92"/>
      <c r="K2" s="92"/>
      <c r="L2" s="160"/>
      <c r="M2" s="156"/>
      <c r="N2" s="238" t="s">
        <v>402</v>
      </c>
      <c r="O2" s="254"/>
    </row>
    <row r="3" spans="1:15" ht="15">
      <c r="A3" s="321" t="s">
        <v>116</v>
      </c>
      <c r="B3" s="177"/>
      <c r="C3" s="92"/>
      <c r="D3" s="92"/>
      <c r="E3" s="92"/>
      <c r="F3" s="92"/>
      <c r="G3" s="92"/>
      <c r="H3" s="92"/>
      <c r="I3" s="92"/>
      <c r="J3" s="92"/>
      <c r="K3" s="92"/>
      <c r="L3" s="160"/>
      <c r="M3" s="239"/>
      <c r="N3" s="322">
        <f>-'Data Entry Page'!S5</f>
        <v>-2015</v>
      </c>
      <c r="O3" s="160"/>
    </row>
    <row r="4" spans="1:15" ht="15.75" thickBot="1">
      <c r="A4" s="339" t="s">
        <v>323</v>
      </c>
      <c r="B4" s="340"/>
      <c r="C4" s="333"/>
      <c r="D4" s="333"/>
      <c r="E4" s="333"/>
      <c r="F4" s="333"/>
      <c r="G4" s="333"/>
      <c r="H4" s="333"/>
      <c r="I4" s="333"/>
      <c r="J4" s="333"/>
      <c r="K4" s="333"/>
      <c r="L4" s="341"/>
      <c r="M4" s="240"/>
      <c r="N4" s="342"/>
      <c r="O4" s="341"/>
    </row>
    <row r="5" spans="1:15" ht="15.75" hidden="1" thickBot="1">
      <c r="A5" s="240" t="s">
        <v>409</v>
      </c>
      <c r="B5" s="178"/>
      <c r="C5" s="52"/>
      <c r="D5" s="52"/>
      <c r="E5" s="52"/>
      <c r="F5" s="52"/>
      <c r="G5" s="52"/>
      <c r="H5" s="52"/>
      <c r="I5" s="52"/>
      <c r="J5" s="52"/>
      <c r="K5" s="52"/>
      <c r="L5" s="52"/>
      <c r="M5" s="52"/>
      <c r="N5" s="179"/>
      <c r="O5" s="53"/>
    </row>
    <row r="6" spans="1:15" ht="15.75" thickTop="1">
      <c r="A6" s="54">
        <f>IF(+'Data Entry Page'!A2&lt;&gt;"",+'Data Entry Page'!A2,"")</f>
      </c>
      <c r="B6" s="54"/>
      <c r="C6" s="54"/>
      <c r="D6" s="54"/>
      <c r="F6" s="56" t="str">
        <f>+'Data Entry Page'!H2</f>
        <v>30</v>
      </c>
      <c r="G6" s="56" t="s">
        <v>98</v>
      </c>
      <c r="H6" s="55" t="str">
        <f>+'Data Entry Page'!J2</f>
        <v>096</v>
      </c>
      <c r="I6" s="57" t="s">
        <v>98</v>
      </c>
      <c r="J6" s="164">
        <f>IF(+'Data Entry Page'!L2&lt;&gt;"",+'Data Entry Page'!L2,"")</f>
      </c>
      <c r="M6" s="54"/>
      <c r="N6" s="54" t="s">
        <v>90</v>
      </c>
      <c r="O6" s="54"/>
    </row>
    <row r="7" spans="1:15" ht="15">
      <c r="A7" s="100" t="s">
        <v>140</v>
      </c>
      <c r="B7" s="100"/>
      <c r="C7" s="60"/>
      <c r="D7" s="60"/>
      <c r="F7" s="60" t="s">
        <v>141</v>
      </c>
      <c r="G7" s="60"/>
      <c r="H7" s="60"/>
      <c r="I7" s="60"/>
      <c r="J7" s="60"/>
      <c r="M7" s="60" t="s">
        <v>0</v>
      </c>
      <c r="N7" s="60"/>
      <c r="O7" s="60"/>
    </row>
    <row r="8" spans="1:15" ht="4.5" customHeight="1">
      <c r="A8" s="291"/>
      <c r="B8" s="61"/>
      <c r="C8" s="61"/>
      <c r="D8" s="61"/>
      <c r="E8" s="61"/>
      <c r="F8" s="61"/>
      <c r="G8" s="61"/>
      <c r="H8" s="61"/>
      <c r="I8" s="61"/>
      <c r="J8" s="61"/>
      <c r="K8" s="61"/>
      <c r="L8" s="61"/>
      <c r="M8" s="61"/>
      <c r="N8" s="61"/>
      <c r="O8" s="61"/>
    </row>
    <row r="9" spans="1:15" ht="7.5" customHeight="1">
      <c r="A9" s="107"/>
      <c r="B9" s="107"/>
      <c r="C9" s="59"/>
      <c r="D9" s="59"/>
      <c r="E9" s="59"/>
      <c r="F9" s="59"/>
      <c r="G9" s="59"/>
      <c r="H9" s="63"/>
      <c r="I9" s="63"/>
      <c r="J9" s="108"/>
      <c r="K9" s="59"/>
      <c r="L9" s="59"/>
      <c r="M9" s="59"/>
      <c r="N9" s="59"/>
      <c r="O9" s="59"/>
    </row>
    <row r="10" spans="1:15" ht="14.25" customHeight="1">
      <c r="A10" s="416" t="s">
        <v>117</v>
      </c>
      <c r="B10" s="416"/>
      <c r="C10" s="416"/>
      <c r="D10" s="416"/>
      <c r="E10" s="416"/>
      <c r="F10" s="416"/>
      <c r="G10" s="416"/>
      <c r="H10" s="416"/>
      <c r="I10" s="416"/>
      <c r="J10" s="416"/>
      <c r="K10" s="416"/>
      <c r="L10" s="416"/>
      <c r="M10" s="416"/>
      <c r="N10" s="416"/>
      <c r="O10" s="416"/>
    </row>
    <row r="11" spans="1:15" ht="13.5" customHeight="1">
      <c r="A11" s="416"/>
      <c r="B11" s="416"/>
      <c r="C11" s="416"/>
      <c r="D11" s="416"/>
      <c r="E11" s="416"/>
      <c r="F11" s="416"/>
      <c r="G11" s="416"/>
      <c r="H11" s="416"/>
      <c r="I11" s="416"/>
      <c r="J11" s="416"/>
      <c r="K11" s="416"/>
      <c r="L11" s="416"/>
      <c r="M11" s="416"/>
      <c r="N11" s="416"/>
      <c r="O11" s="416"/>
    </row>
    <row r="12" spans="1:15" ht="15">
      <c r="A12" s="416"/>
      <c r="B12" s="416"/>
      <c r="C12" s="416"/>
      <c r="D12" s="416"/>
      <c r="E12" s="416"/>
      <c r="F12" s="416"/>
      <c r="G12" s="416"/>
      <c r="H12" s="416"/>
      <c r="I12" s="416"/>
      <c r="J12" s="416"/>
      <c r="K12" s="416"/>
      <c r="L12" s="416"/>
      <c r="M12" s="416"/>
      <c r="N12" s="416"/>
      <c r="O12" s="416"/>
    </row>
    <row r="13" ht="4.5" customHeight="1"/>
    <row r="14" spans="1:14" ht="15">
      <c r="A14" s="118" t="s">
        <v>22</v>
      </c>
      <c r="B14" s="118" t="s">
        <v>104</v>
      </c>
      <c r="C14" s="79" t="s">
        <v>249</v>
      </c>
      <c r="N14" s="136">
        <f>IF('Informational Form A'!Q22&lt;&gt;"",IF(+'Data Entry Page'!N67+'Data Entry Page'!N69+'Data Entry Page'!N71+'Data Entry Page'!N73+'Data Entry Page'!N77&gt;0,+'Data Entry Page'!H31+'Data Entry Page'!J31+'Data Entry Page'!L31+'Data Entry Page'!N31,0),"")</f>
      </c>
    </row>
    <row r="15" spans="1:14" ht="15">
      <c r="A15" s="118"/>
      <c r="B15" s="118"/>
      <c r="C15" s="48" t="s">
        <v>250</v>
      </c>
      <c r="N15" s="124"/>
    </row>
    <row r="16" ht="4.5" customHeight="1"/>
    <row r="17" spans="1:14" ht="15">
      <c r="A17" s="118" t="s">
        <v>23</v>
      </c>
      <c r="B17" s="118" t="s">
        <v>104</v>
      </c>
      <c r="C17" s="417" t="s">
        <v>437</v>
      </c>
      <c r="D17" s="418"/>
      <c r="E17" s="418"/>
      <c r="F17" s="418"/>
      <c r="G17" s="418"/>
      <c r="H17" s="418"/>
      <c r="I17" s="418"/>
      <c r="J17" s="418"/>
      <c r="K17" s="418"/>
      <c r="L17" s="418"/>
      <c r="N17" s="124"/>
    </row>
    <row r="18" spans="1:14" ht="15">
      <c r="A18" s="118"/>
      <c r="B18" s="118"/>
      <c r="C18" s="418"/>
      <c r="D18" s="418"/>
      <c r="E18" s="418"/>
      <c r="F18" s="418"/>
      <c r="G18" s="418"/>
      <c r="H18" s="418"/>
      <c r="I18" s="418"/>
      <c r="J18" s="418"/>
      <c r="K18" s="418"/>
      <c r="L18" s="418"/>
      <c r="N18" s="124"/>
    </row>
    <row r="19" spans="1:14" ht="15">
      <c r="A19" s="118"/>
      <c r="B19" s="118"/>
      <c r="C19" s="418"/>
      <c r="D19" s="418"/>
      <c r="E19" s="418"/>
      <c r="F19" s="418"/>
      <c r="G19" s="418"/>
      <c r="H19" s="418"/>
      <c r="I19" s="418"/>
      <c r="J19" s="418"/>
      <c r="K19" s="418"/>
      <c r="L19" s="418"/>
      <c r="N19" s="124"/>
    </row>
    <row r="20" spans="3:14" ht="15">
      <c r="C20" s="418"/>
      <c r="D20" s="418"/>
      <c r="E20" s="418"/>
      <c r="F20" s="418"/>
      <c r="G20" s="418"/>
      <c r="H20" s="418"/>
      <c r="I20" s="418"/>
      <c r="J20" s="418"/>
      <c r="K20" s="418"/>
      <c r="L20" s="418"/>
      <c r="N20" s="136">
        <f>IF('Data Entry Page'!N67&lt;&gt;"",ROUND('Data Entry Page'!N67,0),"")</f>
      </c>
    </row>
    <row r="21" ht="4.5" customHeight="1"/>
    <row r="22" spans="1:14" ht="15">
      <c r="A22" s="118" t="s">
        <v>24</v>
      </c>
      <c r="B22" s="118" t="s">
        <v>104</v>
      </c>
      <c r="C22" s="417" t="s">
        <v>251</v>
      </c>
      <c r="D22" s="419"/>
      <c r="E22" s="419"/>
      <c r="F22" s="419"/>
      <c r="G22" s="419"/>
      <c r="H22" s="419"/>
      <c r="I22" s="419"/>
      <c r="J22" s="419"/>
      <c r="K22" s="419"/>
      <c r="L22" s="419"/>
      <c r="M22" s="81"/>
      <c r="N22" s="122"/>
    </row>
    <row r="23" spans="1:14" ht="15">
      <c r="A23" s="118"/>
      <c r="B23" s="118"/>
      <c r="C23" s="417"/>
      <c r="D23" s="419"/>
      <c r="E23" s="419"/>
      <c r="F23" s="419"/>
      <c r="G23" s="419"/>
      <c r="H23" s="419"/>
      <c r="I23" s="419"/>
      <c r="J23" s="419"/>
      <c r="K23" s="419"/>
      <c r="L23" s="419"/>
      <c r="M23" s="81"/>
      <c r="N23" s="122"/>
    </row>
    <row r="24" spans="1:14" ht="15">
      <c r="A24" s="118"/>
      <c r="B24" s="118"/>
      <c r="C24" s="419"/>
      <c r="D24" s="419"/>
      <c r="E24" s="419"/>
      <c r="F24" s="419"/>
      <c r="G24" s="419"/>
      <c r="H24" s="419"/>
      <c r="I24" s="419"/>
      <c r="J24" s="419"/>
      <c r="K24" s="419"/>
      <c r="L24" s="419"/>
      <c r="N24" s="136">
        <f>IF('Data Entry Page'!N69&lt;&gt;"",ROUND('Data Entry Page'!N69,0),"")</f>
      </c>
    </row>
    <row r="25" ht="4.5" customHeight="1"/>
    <row r="26" spans="1:14" ht="15.75">
      <c r="A26" s="180" t="s">
        <v>25</v>
      </c>
      <c r="B26" s="118" t="s">
        <v>104</v>
      </c>
      <c r="C26" s="181" t="s">
        <v>252</v>
      </c>
      <c r="D26" s="182"/>
      <c r="E26" s="182"/>
      <c r="F26" s="182"/>
      <c r="G26" s="182"/>
      <c r="H26" s="182"/>
      <c r="I26" s="182"/>
      <c r="J26" s="182"/>
      <c r="K26" s="182"/>
      <c r="L26" s="182"/>
      <c r="N26" s="122"/>
    </row>
    <row r="27" spans="1:14" ht="15">
      <c r="A27" s="48"/>
      <c r="B27" s="48"/>
      <c r="C27" s="421" t="s">
        <v>438</v>
      </c>
      <c r="D27" s="422"/>
      <c r="E27" s="422"/>
      <c r="F27" s="422"/>
      <c r="G27" s="422"/>
      <c r="H27" s="422"/>
      <c r="I27" s="422"/>
      <c r="J27" s="422"/>
      <c r="K27" s="422"/>
      <c r="L27" s="422"/>
      <c r="M27" s="422"/>
      <c r="N27" s="122"/>
    </row>
    <row r="28" spans="1:14" ht="15">
      <c r="A28" s="48"/>
      <c r="B28" s="48"/>
      <c r="C28" s="423"/>
      <c r="D28" s="422"/>
      <c r="E28" s="422"/>
      <c r="F28" s="422"/>
      <c r="G28" s="422"/>
      <c r="H28" s="422"/>
      <c r="I28" s="422"/>
      <c r="J28" s="422"/>
      <c r="K28" s="422"/>
      <c r="L28" s="422"/>
      <c r="M28" s="422"/>
      <c r="N28" s="122"/>
    </row>
    <row r="29" spans="1:14" ht="15">
      <c r="A29" s="48"/>
      <c r="B29" s="48"/>
      <c r="C29" s="422"/>
      <c r="D29" s="422"/>
      <c r="E29" s="422"/>
      <c r="F29" s="422"/>
      <c r="G29" s="422"/>
      <c r="H29" s="422"/>
      <c r="I29" s="422"/>
      <c r="J29" s="422"/>
      <c r="K29" s="422"/>
      <c r="L29" s="422"/>
      <c r="M29" s="422"/>
      <c r="N29" s="136">
        <f>IF('Data Entry Page'!N71&lt;&gt;"",ROUND('Data Entry Page'!N71,0),"")</f>
      </c>
    </row>
    <row r="30" ht="4.5" customHeight="1"/>
    <row r="31" spans="1:14" ht="15">
      <c r="A31" s="180" t="s">
        <v>27</v>
      </c>
      <c r="B31" s="48"/>
      <c r="C31" s="79" t="s">
        <v>118</v>
      </c>
      <c r="N31" s="136">
        <f>IF(OR(N20&lt;&gt;"",N24&lt;&gt;"",N29&lt;&gt;""),IF(+'Data Entry Page'!N67+'Data Entry Page'!N69+'Data Entry Page'!N71+'Data Entry Page'!N73+'Data Entry Page'!N77&gt;0,+'Form C'!N20+'Form C'!N24+'Form C'!N29,0),"")</f>
      </c>
    </row>
    <row r="32" ht="4.5" customHeight="1"/>
    <row r="33" spans="1:14" ht="15" customHeight="1">
      <c r="A33" s="180" t="s">
        <v>28</v>
      </c>
      <c r="B33" s="118" t="s">
        <v>104</v>
      </c>
      <c r="C33" s="66" t="s">
        <v>74</v>
      </c>
      <c r="N33" s="122"/>
    </row>
    <row r="34" spans="1:14" ht="15" customHeight="1">
      <c r="A34" s="183"/>
      <c r="B34" s="183"/>
      <c r="C34" s="420" t="s">
        <v>256</v>
      </c>
      <c r="D34" s="420"/>
      <c r="E34" s="420"/>
      <c r="F34" s="420"/>
      <c r="G34" s="420"/>
      <c r="H34" s="420"/>
      <c r="I34" s="420"/>
      <c r="J34" s="420"/>
      <c r="K34" s="420"/>
      <c r="L34" s="419"/>
      <c r="N34" s="122"/>
    </row>
    <row r="35" spans="1:14" ht="15" customHeight="1">
      <c r="A35" s="183"/>
      <c r="B35" s="183"/>
      <c r="C35" s="420"/>
      <c r="D35" s="420"/>
      <c r="E35" s="420"/>
      <c r="F35" s="420"/>
      <c r="G35" s="420"/>
      <c r="H35" s="420"/>
      <c r="I35" s="420"/>
      <c r="J35" s="420"/>
      <c r="K35" s="420"/>
      <c r="L35" s="419"/>
      <c r="N35" s="122"/>
    </row>
    <row r="36" spans="1:14" ht="15" customHeight="1">
      <c r="A36" s="183"/>
      <c r="B36" s="183"/>
      <c r="C36" s="420"/>
      <c r="D36" s="420"/>
      <c r="E36" s="420"/>
      <c r="F36" s="420"/>
      <c r="G36" s="420"/>
      <c r="H36" s="420"/>
      <c r="I36" s="420"/>
      <c r="J36" s="420"/>
      <c r="K36" s="420"/>
      <c r="L36" s="419"/>
      <c r="N36" s="122"/>
    </row>
    <row r="37" spans="1:14" ht="15" customHeight="1">
      <c r="A37" s="48"/>
      <c r="B37" s="48"/>
      <c r="C37" s="420"/>
      <c r="D37" s="420"/>
      <c r="E37" s="420"/>
      <c r="F37" s="420"/>
      <c r="G37" s="420"/>
      <c r="H37" s="420"/>
      <c r="I37" s="420"/>
      <c r="J37" s="420"/>
      <c r="K37" s="420"/>
      <c r="L37" s="419"/>
      <c r="N37" s="136">
        <f>IF('Data Entry Page'!N73&lt;&gt;"",ROUND('Data Entry Page'!N73,0),"")</f>
      </c>
    </row>
    <row r="38" ht="4.5" customHeight="1"/>
    <row r="39" spans="1:14" ht="15" customHeight="1">
      <c r="A39" s="180" t="s">
        <v>29</v>
      </c>
      <c r="B39" s="81"/>
      <c r="C39" s="66" t="s">
        <v>119</v>
      </c>
      <c r="N39" s="122"/>
    </row>
    <row r="40" spans="3:14" ht="15" customHeight="1">
      <c r="C40" s="420" t="s">
        <v>253</v>
      </c>
      <c r="D40" s="420"/>
      <c r="E40" s="420"/>
      <c r="F40" s="420"/>
      <c r="G40" s="420"/>
      <c r="H40" s="420"/>
      <c r="I40" s="420"/>
      <c r="J40" s="420"/>
      <c r="K40" s="420"/>
      <c r="L40" s="419"/>
      <c r="M40" s="418"/>
      <c r="N40" s="122"/>
    </row>
    <row r="41" spans="3:14" ht="15" customHeight="1">
      <c r="C41" s="420"/>
      <c r="D41" s="420"/>
      <c r="E41" s="420"/>
      <c r="F41" s="420"/>
      <c r="G41" s="420"/>
      <c r="H41" s="420"/>
      <c r="I41" s="420"/>
      <c r="J41" s="420"/>
      <c r="K41" s="420"/>
      <c r="L41" s="419"/>
      <c r="M41" s="418"/>
      <c r="N41" s="122"/>
    </row>
    <row r="42" spans="3:14" ht="15" customHeight="1">
      <c r="C42" s="420"/>
      <c r="D42" s="420"/>
      <c r="E42" s="420"/>
      <c r="F42" s="420"/>
      <c r="G42" s="420"/>
      <c r="H42" s="420"/>
      <c r="I42" s="420"/>
      <c r="J42" s="420"/>
      <c r="K42" s="420"/>
      <c r="L42" s="419"/>
      <c r="M42" s="418"/>
      <c r="N42" s="122"/>
    </row>
    <row r="43" spans="1:14" ht="15" customHeight="1">
      <c r="A43" s="185"/>
      <c r="B43" s="185"/>
      <c r="C43" s="420"/>
      <c r="D43" s="420"/>
      <c r="E43" s="420"/>
      <c r="F43" s="420"/>
      <c r="G43" s="420"/>
      <c r="H43" s="420"/>
      <c r="I43" s="420"/>
      <c r="J43" s="420"/>
      <c r="K43" s="420"/>
      <c r="L43" s="419"/>
      <c r="M43" s="418"/>
      <c r="N43" s="136">
        <f>IF(OR(N31&lt;&gt;"",N37&lt;&gt;""),IF(+'Data Entry Page'!N67+'Data Entry Page'!N69+'Data Entry Page'!N71+'Data Entry Page'!N73+'Data Entry Page'!N77&gt;0,+'Form C'!N31-'Form C'!N37,0),"")</f>
      </c>
    </row>
    <row r="44" ht="4.5" customHeight="1"/>
    <row r="45" spans="1:14" ht="15" customHeight="1">
      <c r="A45" s="180" t="s">
        <v>30</v>
      </c>
      <c r="B45" s="66" t="s">
        <v>104</v>
      </c>
      <c r="C45" s="424" t="s">
        <v>324</v>
      </c>
      <c r="D45" s="425"/>
      <c r="E45" s="425"/>
      <c r="F45" s="425"/>
      <c r="G45" s="425"/>
      <c r="H45" s="425"/>
      <c r="I45" s="425"/>
      <c r="J45" s="425"/>
      <c r="K45" s="425"/>
      <c r="L45" s="425"/>
      <c r="M45" s="418"/>
      <c r="N45" s="124"/>
    </row>
    <row r="46" spans="1:14" ht="15" customHeight="1">
      <c r="A46" s="180"/>
      <c r="B46" s="66"/>
      <c r="C46" s="424"/>
      <c r="D46" s="425"/>
      <c r="E46" s="425"/>
      <c r="F46" s="425"/>
      <c r="G46" s="425"/>
      <c r="H46" s="425"/>
      <c r="I46" s="425"/>
      <c r="J46" s="425"/>
      <c r="K46" s="425"/>
      <c r="L46" s="425"/>
      <c r="M46" s="418"/>
      <c r="N46" s="124"/>
    </row>
    <row r="47" spans="1:14" ht="15" customHeight="1">
      <c r="A47" s="180"/>
      <c r="B47" s="66"/>
      <c r="C47" s="424"/>
      <c r="D47" s="425"/>
      <c r="E47" s="425"/>
      <c r="F47" s="425"/>
      <c r="G47" s="425"/>
      <c r="H47" s="425"/>
      <c r="I47" s="425"/>
      <c r="J47" s="425"/>
      <c r="K47" s="425"/>
      <c r="L47" s="425"/>
      <c r="M47" s="418"/>
      <c r="N47" s="124"/>
    </row>
    <row r="48" spans="1:14" ht="15.75" customHeight="1">
      <c r="A48" s="185"/>
      <c r="B48" s="185"/>
      <c r="C48" s="425"/>
      <c r="D48" s="425"/>
      <c r="E48" s="425"/>
      <c r="F48" s="425"/>
      <c r="G48" s="425"/>
      <c r="H48" s="425"/>
      <c r="I48" s="425"/>
      <c r="J48" s="425"/>
      <c r="K48" s="425"/>
      <c r="L48" s="425"/>
      <c r="M48" s="418"/>
      <c r="N48" s="136">
        <f>IF(+'Data Entry Page'!N75&lt;&gt;"",ROUND('Data Entry Page'!N75,0),"")</f>
      </c>
    </row>
    <row r="49" ht="4.5" customHeight="1"/>
    <row r="50" spans="1:14" ht="15" customHeight="1">
      <c r="A50" s="180" t="s">
        <v>32</v>
      </c>
      <c r="B50" s="185"/>
      <c r="C50" s="187" t="s">
        <v>184</v>
      </c>
      <c r="D50" s="186"/>
      <c r="E50" s="186"/>
      <c r="F50" s="186"/>
      <c r="G50" s="186"/>
      <c r="H50" s="186"/>
      <c r="I50" s="186"/>
      <c r="J50" s="186"/>
      <c r="K50" s="186"/>
      <c r="L50" s="188"/>
      <c r="N50" s="136">
        <f>IF(OR(N43&lt;&gt;"",N48&lt;&gt;""),+N43-N48,"")</f>
      </c>
    </row>
    <row r="51" ht="3" customHeight="1"/>
    <row r="52" spans="1:3" ht="15">
      <c r="A52" s="180" t="s">
        <v>33</v>
      </c>
      <c r="B52" s="81"/>
      <c r="C52" s="66" t="s">
        <v>206</v>
      </c>
    </row>
    <row r="53" spans="1:14" ht="15.75" thickBot="1">
      <c r="A53" s="78"/>
      <c r="B53" s="78"/>
      <c r="C53" s="81" t="s">
        <v>254</v>
      </c>
      <c r="N53" s="189">
        <f>IF(OR(N14&lt;&gt;"",N50&lt;&gt;""),IF(+'Data Entry Page'!N67+'Data Entry Page'!N69+'Data Entry Page'!N71+'Data Entry Page'!N73+'Data Entry Page'!N77&gt;0,IF(+'Form C'!N50/'Form C'!N14*100&lt;1,ROUND(+'Form C'!N50/'Form C'!N14*100,3),ROUND(+'Form C'!N50/'Form C'!N14*100,4)),0),"")</f>
      </c>
    </row>
    <row r="54" ht="4.5" customHeight="1" thickTop="1"/>
    <row r="55" spans="1:14" ht="15" customHeight="1">
      <c r="A55" s="180" t="s">
        <v>35</v>
      </c>
      <c r="B55" s="118" t="s">
        <v>104</v>
      </c>
      <c r="C55" s="66" t="s">
        <v>138</v>
      </c>
      <c r="M55" s="190"/>
      <c r="N55" s="18"/>
    </row>
    <row r="56" ht="4.5" customHeight="1"/>
    <row r="57" spans="1:3" ht="15">
      <c r="A57" s="180" t="s">
        <v>36</v>
      </c>
      <c r="B57" s="48"/>
      <c r="C57" s="79" t="s">
        <v>199</v>
      </c>
    </row>
    <row r="58" spans="1:14" ht="15.75" thickBot="1">
      <c r="A58" s="48"/>
      <c r="B58" s="48"/>
      <c r="C58" s="79" t="s">
        <v>185</v>
      </c>
      <c r="H58" s="191"/>
      <c r="I58" s="191"/>
      <c r="N58" s="192">
        <f>IF(OR(N53&lt;&gt;"",N55&lt;&gt;""),+N53-N55,"")</f>
      </c>
    </row>
    <row r="59" spans="1:15" ht="4.5" customHeight="1" thickTop="1">
      <c r="A59" s="61"/>
      <c r="B59" s="61"/>
      <c r="C59" s="61"/>
      <c r="D59" s="61"/>
      <c r="E59" s="61"/>
      <c r="F59" s="61"/>
      <c r="G59" s="61"/>
      <c r="H59" s="61"/>
      <c r="I59" s="61"/>
      <c r="J59" s="61"/>
      <c r="K59" s="61"/>
      <c r="L59" s="61"/>
      <c r="M59" s="61"/>
      <c r="N59" s="61"/>
      <c r="O59" s="61"/>
    </row>
    <row r="60" spans="1:2" ht="4.5" customHeight="1">
      <c r="A60" s="48"/>
      <c r="B60" s="48"/>
    </row>
    <row r="61" spans="1:15" ht="15">
      <c r="A61" s="193" t="s">
        <v>71</v>
      </c>
      <c r="C61" s="420" t="s">
        <v>72</v>
      </c>
      <c r="D61" s="420"/>
      <c r="E61" s="420"/>
      <c r="F61" s="420"/>
      <c r="G61" s="420"/>
      <c r="H61" s="420"/>
      <c r="I61" s="420"/>
      <c r="J61" s="420"/>
      <c r="K61" s="420"/>
      <c r="L61" s="420"/>
      <c r="M61" s="420"/>
      <c r="N61" s="420"/>
      <c r="O61" s="420"/>
    </row>
    <row r="62" spans="3:15" ht="15">
      <c r="C62" s="420"/>
      <c r="D62" s="420"/>
      <c r="E62" s="420"/>
      <c r="F62" s="420"/>
      <c r="G62" s="420"/>
      <c r="H62" s="420"/>
      <c r="I62" s="420"/>
      <c r="J62" s="420"/>
      <c r="K62" s="420"/>
      <c r="L62" s="420"/>
      <c r="M62" s="420"/>
      <c r="N62" s="420"/>
      <c r="O62" s="420"/>
    </row>
    <row r="63" spans="1:13" ht="4.5" customHeight="1">
      <c r="A63" s="48"/>
      <c r="C63" s="185" t="s">
        <v>73</v>
      </c>
      <c r="M63" s="190"/>
    </row>
    <row r="64" spans="1:15" ht="15">
      <c r="A64" s="107"/>
      <c r="C64" s="420"/>
      <c r="D64" s="420"/>
      <c r="E64" s="420"/>
      <c r="F64" s="420"/>
      <c r="G64" s="420"/>
      <c r="H64" s="420"/>
      <c r="I64" s="420"/>
      <c r="J64" s="420"/>
      <c r="K64" s="420"/>
      <c r="L64" s="420"/>
      <c r="M64" s="420"/>
      <c r="N64" s="420"/>
      <c r="O64" s="420"/>
    </row>
    <row r="65" spans="1:15" ht="4.5" customHeight="1">
      <c r="A65" s="107"/>
      <c r="C65" s="184"/>
      <c r="D65" s="184"/>
      <c r="E65" s="184"/>
      <c r="F65" s="184"/>
      <c r="G65" s="184"/>
      <c r="H65" s="184"/>
      <c r="I65" s="184"/>
      <c r="J65" s="184"/>
      <c r="K65" s="184"/>
      <c r="L65" s="184"/>
      <c r="M65" s="184"/>
      <c r="N65" s="184"/>
      <c r="O65" s="184"/>
    </row>
    <row r="66" spans="1:14" ht="15" hidden="1">
      <c r="A66" s="103" t="s">
        <v>64</v>
      </c>
      <c r="L66" s="59"/>
      <c r="M66" s="59"/>
      <c r="N66" s="46">
        <f>IF(OR(N20&lt;&gt;"",N24&lt;&gt;"",N29&lt;&gt;"",N37&lt;&gt;"",N48&lt;&gt;""),+N20+N24+N29+N37+N48,"")</f>
      </c>
    </row>
    <row r="68" spans="1:15" ht="15">
      <c r="A68" s="92"/>
      <c r="B68" s="100"/>
      <c r="C68" s="60"/>
      <c r="D68" s="60"/>
      <c r="E68" s="60"/>
      <c r="F68" s="60"/>
      <c r="G68" s="60"/>
      <c r="H68" s="60"/>
      <c r="I68" s="60"/>
      <c r="J68" s="60"/>
      <c r="K68" s="60"/>
      <c r="L68" s="60"/>
      <c r="M68" s="60"/>
      <c r="N68" s="60"/>
      <c r="O68" s="60"/>
    </row>
    <row r="69" ht="9" customHeight="1"/>
  </sheetData>
  <sheetProtection password="A999" sheet="1"/>
  <mergeCells count="9">
    <mergeCell ref="A10:O12"/>
    <mergeCell ref="C17:L20"/>
    <mergeCell ref="C22:L24"/>
    <mergeCell ref="C64:O64"/>
    <mergeCell ref="C61:O62"/>
    <mergeCell ref="C27:M29"/>
    <mergeCell ref="C34:L37"/>
    <mergeCell ref="C40:M43"/>
    <mergeCell ref="C45:M48"/>
  </mergeCells>
  <printOptions/>
  <pageMargins left="0.25" right="0.25" top="0.25" bottom="0.25" header="0.25" footer="0.5"/>
  <pageSetup orientation="portrait" scale="95" r:id="rId3"/>
  <headerFooter>
    <oddHeader>&amp;R
</oddHeader>
    <oddFooter>&amp;L&amp;"Times New Roman,Bold"&amp;11(Form Revised 07-2015)&amp;C&amp;"Times New Roman,Bold"&amp;11Informal Tax Rate Calculator File
Form C</oddFooter>
  </headerFooter>
  <legacyDrawing r:id="rId2"/>
</worksheet>
</file>

<file path=xl/worksheets/sheet6.xml><?xml version="1.0" encoding="utf-8"?>
<worksheet xmlns="http://schemas.openxmlformats.org/spreadsheetml/2006/main" xmlns:r="http://schemas.openxmlformats.org/officeDocument/2006/relationships">
  <dimension ref="A1:S44"/>
  <sheetViews>
    <sheetView showGridLines="0" zoomScalePageLayoutView="0" workbookViewId="0" topLeftCell="A1">
      <selection activeCell="A1" sqref="A1"/>
    </sheetView>
  </sheetViews>
  <sheetFormatPr defaultColWidth="9.00390625" defaultRowHeight="15" customHeight="1"/>
  <cols>
    <col min="1" max="1" width="3.375" style="48" customWidth="1"/>
    <col min="2" max="2" width="1.625" style="48" customWidth="1"/>
    <col min="3" max="3" width="8.25390625" style="48" customWidth="1"/>
    <col min="4" max="4" width="1.875" style="48" customWidth="1"/>
    <col min="5" max="5" width="7.625" style="48" customWidth="1"/>
    <col min="6" max="6" width="18.625" style="48" customWidth="1"/>
    <col min="7" max="7" width="6.875" style="48" customWidth="1"/>
    <col min="8" max="8" width="1.00390625" style="48" customWidth="1"/>
    <col min="9" max="9" width="6.125" style="48" customWidth="1"/>
    <col min="10" max="10" width="1.00390625" style="48" customWidth="1"/>
    <col min="11" max="11" width="9.625" style="48" customWidth="1"/>
    <col min="12" max="12" width="0.37109375" style="48" customWidth="1"/>
    <col min="13" max="13" width="9.625" style="48" customWidth="1"/>
    <col min="14" max="14" width="0.37109375" style="48" customWidth="1"/>
    <col min="15" max="15" width="9.625" style="48" customWidth="1"/>
    <col min="16" max="16" width="0.37109375" style="48" customWidth="1"/>
    <col min="17" max="17" width="9.50390625" style="48" customWidth="1"/>
    <col min="18" max="18" width="0.37109375" style="48" customWidth="1"/>
    <col min="19" max="19" width="9.625" style="48" customWidth="1"/>
    <col min="20" max="20" width="0.37109375" style="48" customWidth="1"/>
    <col min="21" max="21" width="9.625" style="48" customWidth="1"/>
    <col min="22" max="22" width="1.625" style="48" customWidth="1"/>
    <col min="23" max="16384" width="9.00390625" style="48" customWidth="1"/>
  </cols>
  <sheetData>
    <row r="1" spans="1:19" ht="13.5" customHeight="1">
      <c r="A1" s="239" t="s">
        <v>402</v>
      </c>
      <c r="P1" s="238"/>
      <c r="Q1" s="128"/>
      <c r="R1" s="238" t="s">
        <v>266</v>
      </c>
      <c r="S1" s="242">
        <f ca="1">TODAY()</f>
        <v>42205</v>
      </c>
    </row>
    <row r="2" spans="1:19" ht="13.5" customHeight="1">
      <c r="A2" s="241" t="s">
        <v>396</v>
      </c>
      <c r="B2" s="50"/>
      <c r="C2" s="50"/>
      <c r="D2" s="50"/>
      <c r="E2" s="50"/>
      <c r="F2" s="50"/>
      <c r="G2" s="50"/>
      <c r="H2" s="50"/>
      <c r="I2" s="50"/>
      <c r="J2" s="50"/>
      <c r="K2" s="50"/>
      <c r="L2" s="50"/>
      <c r="M2" s="50"/>
      <c r="N2" s="50"/>
      <c r="P2" s="239"/>
      <c r="Q2" s="92"/>
      <c r="S2" s="238" t="s">
        <v>402</v>
      </c>
    </row>
    <row r="3" spans="1:19" ht="13.5" customHeight="1" thickBot="1">
      <c r="A3" s="240" t="s">
        <v>306</v>
      </c>
      <c r="B3" s="52"/>
      <c r="C3" s="52"/>
      <c r="D3" s="52"/>
      <c r="E3" s="52"/>
      <c r="F3" s="52"/>
      <c r="G3" s="52"/>
      <c r="H3" s="52"/>
      <c r="I3" s="52"/>
      <c r="J3" s="52"/>
      <c r="K3" s="52"/>
      <c r="L3" s="52"/>
      <c r="M3" s="52"/>
      <c r="N3" s="52"/>
      <c r="O3" s="91"/>
      <c r="P3" s="240"/>
      <c r="Q3" s="52"/>
      <c r="R3" s="52"/>
      <c r="S3" s="255">
        <f>-'Data Entry Page'!S5</f>
        <v>-2015</v>
      </c>
    </row>
    <row r="4" spans="1:17" ht="13.5" customHeight="1" thickTop="1">
      <c r="A4" s="377">
        <f>IF(+'Data Entry Page'!$A$2&lt;&gt;"",+'Data Entry Page'!$A$2,"")</f>
      </c>
      <c r="B4" s="378"/>
      <c r="C4" s="378"/>
      <c r="D4" s="378"/>
      <c r="E4" s="378"/>
      <c r="G4" s="55" t="str">
        <f>+'Data Entry Page'!H2</f>
        <v>30</v>
      </c>
      <c r="H4" s="56" t="s">
        <v>98</v>
      </c>
      <c r="I4" s="57" t="str">
        <f>+'Data Entry Page'!J2</f>
        <v>096</v>
      </c>
      <c r="J4" s="56" t="s">
        <v>98</v>
      </c>
      <c r="K4" s="58">
        <f>IF(+'Data Entry Page'!L2&lt;&gt;"",+'Data Entry Page'!L2,"")</f>
      </c>
      <c r="L4" s="59"/>
      <c r="O4" s="54">
        <f>IF(+'Data Entry Page'!N2&lt;&gt;"",+'Data Entry Page'!N2,"")</f>
      </c>
      <c r="P4" s="54"/>
      <c r="Q4" s="54"/>
    </row>
    <row r="5" spans="1:17" ht="13.5" customHeight="1">
      <c r="A5" s="48" t="s">
        <v>140</v>
      </c>
      <c r="G5" s="60" t="s">
        <v>141</v>
      </c>
      <c r="H5" s="60"/>
      <c r="I5" s="60"/>
      <c r="J5" s="60"/>
      <c r="K5" s="60"/>
      <c r="O5" s="60" t="s">
        <v>0</v>
      </c>
      <c r="P5" s="60"/>
      <c r="Q5" s="60"/>
    </row>
    <row r="6" spans="7:17" ht="0.75" customHeight="1">
      <c r="G6" s="60"/>
      <c r="H6" s="60"/>
      <c r="I6" s="60"/>
      <c r="J6" s="60"/>
      <c r="K6" s="60"/>
      <c r="O6" s="60"/>
      <c r="P6" s="60"/>
      <c r="Q6" s="60"/>
    </row>
    <row r="7" spans="1:19" s="59" customFormat="1" ht="12" customHeight="1">
      <c r="A7" s="289"/>
      <c r="B7" s="61"/>
      <c r="C7" s="61"/>
      <c r="D7" s="61"/>
      <c r="E7" s="61"/>
      <c r="F7" s="61"/>
      <c r="G7" s="61"/>
      <c r="H7" s="61"/>
      <c r="I7" s="61"/>
      <c r="J7" s="61"/>
      <c r="K7" s="61"/>
      <c r="L7" s="61"/>
      <c r="M7" s="61"/>
      <c r="N7" s="61"/>
      <c r="O7" s="61"/>
      <c r="P7" s="61"/>
      <c r="Q7" s="61"/>
      <c r="R7" s="61"/>
      <c r="S7" s="61"/>
    </row>
    <row r="8" s="59" customFormat="1" ht="1.5" customHeight="1">
      <c r="A8" s="50"/>
    </row>
    <row r="9" s="59" customFormat="1" ht="1.5" customHeight="1">
      <c r="A9" s="222"/>
    </row>
    <row r="10" spans="1:19" s="59" customFormat="1" ht="15">
      <c r="A10" s="427" t="s">
        <v>383</v>
      </c>
      <c r="B10" s="391"/>
      <c r="C10" s="391"/>
      <c r="D10" s="391"/>
      <c r="E10" s="391"/>
      <c r="F10" s="391"/>
      <c r="G10" s="391"/>
      <c r="H10" s="391"/>
      <c r="I10" s="391"/>
      <c r="J10" s="391"/>
      <c r="K10" s="391"/>
      <c r="L10" s="391"/>
      <c r="M10" s="391"/>
      <c r="N10" s="391"/>
      <c r="O10" s="391"/>
      <c r="P10" s="391"/>
      <c r="Q10" s="391"/>
      <c r="R10" s="391"/>
      <c r="S10" s="392"/>
    </row>
    <row r="11" spans="1:19" s="59" customFormat="1" ht="15">
      <c r="A11" s="428"/>
      <c r="B11" s="394"/>
      <c r="C11" s="394"/>
      <c r="D11" s="394"/>
      <c r="E11" s="394"/>
      <c r="F11" s="394"/>
      <c r="G11" s="394"/>
      <c r="H11" s="394"/>
      <c r="I11" s="394"/>
      <c r="J11" s="394"/>
      <c r="K11" s="394"/>
      <c r="L11" s="394"/>
      <c r="M11" s="394"/>
      <c r="N11" s="394"/>
      <c r="O11" s="394"/>
      <c r="P11" s="394"/>
      <c r="Q11" s="394"/>
      <c r="R11" s="394"/>
      <c r="S11" s="395"/>
    </row>
    <row r="12" spans="1:19" s="59" customFormat="1" ht="15">
      <c r="A12" s="415"/>
      <c r="B12" s="394"/>
      <c r="C12" s="394"/>
      <c r="D12" s="394"/>
      <c r="E12" s="394"/>
      <c r="F12" s="394"/>
      <c r="G12" s="394"/>
      <c r="H12" s="394"/>
      <c r="I12" s="394"/>
      <c r="J12" s="394"/>
      <c r="K12" s="394"/>
      <c r="L12" s="394"/>
      <c r="M12" s="394"/>
      <c r="N12" s="394"/>
      <c r="O12" s="394"/>
      <c r="P12" s="394"/>
      <c r="Q12" s="394"/>
      <c r="R12" s="394"/>
      <c r="S12" s="395"/>
    </row>
    <row r="13" spans="1:19" ht="15" customHeight="1">
      <c r="A13" s="298" t="s">
        <v>384</v>
      </c>
      <c r="B13" s="59"/>
      <c r="C13" s="426" t="s">
        <v>385</v>
      </c>
      <c r="D13" s="394"/>
      <c r="E13" s="394"/>
      <c r="F13" s="394"/>
      <c r="G13" s="394"/>
      <c r="H13" s="394"/>
      <c r="I13" s="394"/>
      <c r="J13" s="394"/>
      <c r="K13" s="394"/>
      <c r="L13" s="394"/>
      <c r="M13" s="394"/>
      <c r="N13" s="394"/>
      <c r="O13" s="394"/>
      <c r="P13" s="394"/>
      <c r="Q13" s="394"/>
      <c r="R13" s="394"/>
      <c r="S13" s="395"/>
    </row>
    <row r="14" spans="1:19" ht="15" customHeight="1">
      <c r="A14" s="299"/>
      <c r="B14" s="303"/>
      <c r="C14" s="394"/>
      <c r="D14" s="394"/>
      <c r="E14" s="394"/>
      <c r="F14" s="394"/>
      <c r="G14" s="394"/>
      <c r="H14" s="394"/>
      <c r="I14" s="394"/>
      <c r="J14" s="394"/>
      <c r="K14" s="394"/>
      <c r="L14" s="394"/>
      <c r="M14" s="394"/>
      <c r="N14" s="394"/>
      <c r="O14" s="394"/>
      <c r="P14" s="394"/>
      <c r="Q14" s="394"/>
      <c r="R14" s="394"/>
      <c r="S14" s="395"/>
    </row>
    <row r="15" spans="1:19" ht="15" customHeight="1">
      <c r="A15" s="300" t="s">
        <v>386</v>
      </c>
      <c r="B15" s="219"/>
      <c r="C15" s="301" t="s">
        <v>387</v>
      </c>
      <c r="D15" s="301"/>
      <c r="E15" s="301"/>
      <c r="F15" s="301"/>
      <c r="G15" s="301"/>
      <c r="H15" s="301"/>
      <c r="I15" s="301"/>
      <c r="J15" s="301"/>
      <c r="K15" s="301"/>
      <c r="L15" s="304"/>
      <c r="M15" s="302"/>
      <c r="N15" s="305"/>
      <c r="O15" s="306"/>
      <c r="P15" s="306"/>
      <c r="Q15" s="306"/>
      <c r="R15" s="306"/>
      <c r="S15" s="307"/>
    </row>
    <row r="16" spans="1:19" ht="15" customHeight="1">
      <c r="A16" s="294"/>
      <c r="B16" s="294"/>
      <c r="C16" s="294"/>
      <c r="D16" s="294"/>
      <c r="E16" s="294"/>
      <c r="F16" s="294"/>
      <c r="G16" s="294"/>
      <c r="H16" s="294"/>
      <c r="I16" s="294"/>
      <c r="J16" s="1"/>
      <c r="K16" s="54" t="s">
        <v>4</v>
      </c>
      <c r="L16" s="54"/>
      <c r="M16" s="54"/>
      <c r="N16" s="54"/>
      <c r="O16" s="54"/>
      <c r="P16" s="62"/>
      <c r="Q16" s="63" t="s">
        <v>7</v>
      </c>
      <c r="S16" s="72" t="s">
        <v>50</v>
      </c>
    </row>
    <row r="17" spans="1:19" ht="15" customHeight="1">
      <c r="A17" s="294"/>
      <c r="B17" s="294"/>
      <c r="C17" s="294"/>
      <c r="D17" s="294"/>
      <c r="E17" s="294"/>
      <c r="F17" s="294"/>
      <c r="G17" s="294"/>
      <c r="H17" s="294"/>
      <c r="I17" s="294"/>
      <c r="J17" s="1"/>
      <c r="K17" s="58" t="s">
        <v>3</v>
      </c>
      <c r="L17" s="62"/>
      <c r="M17" s="58" t="s">
        <v>5</v>
      </c>
      <c r="N17" s="62"/>
      <c r="O17" s="58" t="s">
        <v>6</v>
      </c>
      <c r="P17" s="62"/>
      <c r="Q17" s="64" t="s">
        <v>8</v>
      </c>
      <c r="S17" s="58" t="s">
        <v>188</v>
      </c>
    </row>
    <row r="18" spans="1:10" ht="15.75">
      <c r="A18" s="247" t="s">
        <v>1</v>
      </c>
      <c r="B18" s="77" t="s">
        <v>357</v>
      </c>
      <c r="C18" s="77"/>
      <c r="D18" s="67"/>
      <c r="E18" s="67"/>
      <c r="F18" s="67"/>
      <c r="G18" s="67"/>
      <c r="H18" s="67"/>
      <c r="I18" s="67"/>
      <c r="J18" s="67"/>
    </row>
    <row r="19" spans="1:10" ht="15.75">
      <c r="A19" s="247"/>
      <c r="B19" s="147" t="s">
        <v>358</v>
      </c>
      <c r="C19" s="76"/>
      <c r="D19" s="67"/>
      <c r="E19" s="67"/>
      <c r="F19" s="67"/>
      <c r="G19" s="67"/>
      <c r="H19" s="67"/>
      <c r="I19" s="67"/>
      <c r="J19" s="67"/>
    </row>
    <row r="20" spans="1:19" ht="15.75">
      <c r="A20" s="247"/>
      <c r="B20" s="156" t="s">
        <v>453</v>
      </c>
      <c r="D20" s="67"/>
      <c r="E20" s="67"/>
      <c r="F20" s="67"/>
      <c r="G20" s="67"/>
      <c r="H20" s="67"/>
      <c r="I20" s="67"/>
      <c r="J20" s="67"/>
      <c r="K20" s="69">
        <f>IF(+'Data Entry Page'!$P$16&lt;&gt;"",IF(+'Data Entry Page'!H$16&gt;0,+'Data Entry Page'!H$16,0),"")</f>
      </c>
      <c r="L20" s="70"/>
      <c r="M20" s="69">
        <f>IF(+'Data Entry Page'!$P$16&lt;&gt;"",IF(+'Data Entry Page'!J$16&gt;0,+'Data Entry Page'!J$16,0),"")</f>
      </c>
      <c r="N20" s="70"/>
      <c r="O20" s="69">
        <f>IF(+'Data Entry Page'!$P$16&lt;&gt;"",IF(+'Data Entry Page'!L$16&gt;0,+'Data Entry Page'!L$16,0),"")</f>
      </c>
      <c r="P20" s="70"/>
      <c r="Q20" s="69">
        <f>IF(+'Data Entry Page'!$P$16&lt;&gt;"",IF(+'Data Entry Page'!N$16&gt;0,+'Data Entry Page'!N$16,0),"")</f>
      </c>
      <c r="S20" s="75">
        <f>IF('Data Entry Page'!P16&lt;&gt;"",'Data Entry Page'!P16,"")</f>
      </c>
    </row>
    <row r="21" spans="1:19" ht="1.5" customHeight="1">
      <c r="A21" s="247"/>
      <c r="B21" s="246"/>
      <c r="C21" s="246"/>
      <c r="D21" s="71"/>
      <c r="E21" s="71"/>
      <c r="F21" s="71"/>
      <c r="G21" s="71"/>
      <c r="H21" s="71"/>
      <c r="I21" s="71"/>
      <c r="J21" s="71"/>
      <c r="M21" s="72"/>
      <c r="N21" s="72"/>
      <c r="O21" s="72"/>
      <c r="P21" s="72"/>
      <c r="Q21" s="72"/>
      <c r="R21" s="72"/>
      <c r="S21" s="265"/>
    </row>
    <row r="22" spans="1:19" ht="1.5" customHeight="1">
      <c r="A22" s="247"/>
      <c r="B22" s="246"/>
      <c r="C22" s="246"/>
      <c r="D22" s="71"/>
      <c r="E22" s="71"/>
      <c r="F22" s="71"/>
      <c r="G22" s="71"/>
      <c r="H22" s="71"/>
      <c r="I22" s="71"/>
      <c r="J22" s="71"/>
      <c r="M22" s="72"/>
      <c r="O22" s="72"/>
      <c r="P22" s="72"/>
      <c r="Q22" s="72"/>
      <c r="R22" s="72"/>
      <c r="S22" s="72"/>
    </row>
    <row r="23" spans="1:19" ht="15.75">
      <c r="A23" s="247" t="s">
        <v>9</v>
      </c>
      <c r="B23" s="77" t="s">
        <v>328</v>
      </c>
      <c r="C23" s="77"/>
      <c r="D23" s="67"/>
      <c r="E23" s="67"/>
      <c r="F23" s="67"/>
      <c r="G23" s="67"/>
      <c r="H23" s="67"/>
      <c r="I23" s="67"/>
      <c r="J23" s="73"/>
      <c r="M23" s="72"/>
      <c r="N23" s="72"/>
      <c r="O23" s="72"/>
      <c r="P23" s="72"/>
      <c r="Q23" s="72"/>
      <c r="R23" s="72"/>
      <c r="S23" s="72"/>
    </row>
    <row r="24" spans="1:10" ht="15.75">
      <c r="A24" s="80"/>
      <c r="B24" s="147" t="s">
        <v>329</v>
      </c>
      <c r="C24" s="76"/>
      <c r="D24" s="67"/>
      <c r="E24" s="67"/>
      <c r="F24" s="67"/>
      <c r="G24" s="67"/>
      <c r="H24" s="67"/>
      <c r="I24" s="67"/>
      <c r="J24" s="73"/>
    </row>
    <row r="25" spans="1:19" ht="15.75">
      <c r="A25" s="80"/>
      <c r="B25" s="308" t="s">
        <v>388</v>
      </c>
      <c r="D25" s="67"/>
      <c r="E25" s="67"/>
      <c r="F25" s="67"/>
      <c r="G25" s="67"/>
      <c r="H25" s="67"/>
      <c r="I25" s="67"/>
      <c r="J25" s="73"/>
      <c r="K25" s="69">
        <f>IF('Informational Form A'!I$175=0,0,IF(+'Informational Form A'!I$175&gt;0,+'Informational Form A'!I$175,""))</f>
      </c>
      <c r="L25" s="70"/>
      <c r="M25" s="69">
        <f>IF('Informational Form A'!K$175=0,0,IF(+'Informational Form A'!K$175&gt;0,+'Informational Form A'!K$175,""))</f>
      </c>
      <c r="N25" s="70"/>
      <c r="O25" s="69">
        <f>IF('Informational Form A'!M$175=0,0,IF(+'Informational Form A'!M$175&gt;0,+'Informational Form A'!M$175,""))</f>
      </c>
      <c r="P25" s="70"/>
      <c r="Q25" s="69">
        <f>IF('Informational Form A'!O$175=0,0,IF(+'Informational Form A'!O$175&gt;0,+'Informational Form A'!O$175,""))</f>
      </c>
      <c r="S25" s="75">
        <f>IF('Informational Form A'!T$132=0,0,IF('Informational Form A'!T$132&gt;0,'Informational Form A'!T$132,""))</f>
      </c>
    </row>
    <row r="26" spans="1:19" ht="1.5" customHeight="1">
      <c r="A26" s="247"/>
      <c r="B26" s="246"/>
      <c r="C26" s="246"/>
      <c r="D26" s="71"/>
      <c r="E26" s="71"/>
      <c r="F26" s="71"/>
      <c r="G26" s="71"/>
      <c r="H26" s="71"/>
      <c r="I26" s="71"/>
      <c r="J26" s="71"/>
      <c r="M26" s="72"/>
      <c r="N26" s="72"/>
      <c r="O26" s="72"/>
      <c r="P26" s="72"/>
      <c r="Q26" s="72"/>
      <c r="S26" s="72"/>
    </row>
    <row r="27" spans="1:19" ht="15.75">
      <c r="A27" s="247" t="s">
        <v>307</v>
      </c>
      <c r="B27" s="77" t="s">
        <v>365</v>
      </c>
      <c r="C27" s="77"/>
      <c r="D27" s="67"/>
      <c r="E27" s="67"/>
      <c r="F27" s="67"/>
      <c r="G27" s="67"/>
      <c r="H27" s="67"/>
      <c r="I27" s="67"/>
      <c r="J27" s="67"/>
      <c r="M27" s="72"/>
      <c r="N27" s="72"/>
      <c r="O27" s="72"/>
      <c r="P27" s="72"/>
      <c r="Q27" s="72"/>
      <c r="R27" s="72"/>
      <c r="S27" s="72"/>
    </row>
    <row r="28" spans="1:19" ht="15.75">
      <c r="A28" s="247"/>
      <c r="B28" s="147" t="s">
        <v>310</v>
      </c>
      <c r="C28" s="76"/>
      <c r="D28" s="67"/>
      <c r="E28" s="67"/>
      <c r="F28" s="67"/>
      <c r="G28" s="67"/>
      <c r="H28" s="67"/>
      <c r="I28" s="67"/>
      <c r="J28" s="67"/>
      <c r="M28" s="72"/>
      <c r="N28" s="72"/>
      <c r="O28" s="72"/>
      <c r="P28" s="72"/>
      <c r="Q28" s="72"/>
      <c r="R28" s="72"/>
      <c r="S28" s="72"/>
    </row>
    <row r="29" spans="1:19" ht="15.75">
      <c r="A29" s="247"/>
      <c r="B29" s="147" t="s">
        <v>338</v>
      </c>
      <c r="C29" s="76"/>
      <c r="D29" s="67"/>
      <c r="E29" s="67"/>
      <c r="F29" s="67"/>
      <c r="G29" s="67"/>
      <c r="H29" s="67"/>
      <c r="I29" s="67"/>
      <c r="J29" s="67"/>
      <c r="M29" s="72"/>
      <c r="N29" s="72"/>
      <c r="O29" s="72"/>
      <c r="P29" s="72"/>
      <c r="Q29" s="72"/>
      <c r="R29" s="72"/>
      <c r="S29" s="72"/>
    </row>
    <row r="30" spans="1:10" ht="15.75">
      <c r="A30" s="247"/>
      <c r="B30" s="77" t="s">
        <v>330</v>
      </c>
      <c r="C30" s="77"/>
      <c r="D30" s="67"/>
      <c r="E30" s="67"/>
      <c r="F30" s="67"/>
      <c r="G30" s="67"/>
      <c r="H30" s="67"/>
      <c r="I30" s="67"/>
      <c r="J30" s="67"/>
    </row>
    <row r="31" spans="1:17" ht="13.5" customHeight="1" hidden="1">
      <c r="A31" s="247"/>
      <c r="B31" s="77"/>
      <c r="C31" s="77"/>
      <c r="D31" s="67"/>
      <c r="E31" s="67"/>
      <c r="F31" s="67"/>
      <c r="G31" s="67"/>
      <c r="H31" s="67"/>
      <c r="I31" s="67"/>
      <c r="J31" s="67"/>
      <c r="K31" s="48">
        <f>IF(AND('Data Entry Page'!$L$27&gt;0,'Data Entry Page'!$N$27&gt;0,'Data Entry Page'!$N$27&lt;2.7501),'Data Entry Page'!$N$27-'Informational Summary Page'!K25,IF(AND('Data Entry Page'!$N$27&gt;2.75,'Data Entry Page'!$N$27&gt;0),2.75-'Informational Summary Page'!K25,""))</f>
      </c>
      <c r="M31" s="48">
        <f>IF(AND('Data Entry Page'!$L$27&gt;0,'Data Entry Page'!$N$27&gt;0,'Data Entry Page'!$N$27&lt;2.7501),'Data Entry Page'!$N$27-'Informational Summary Page'!M25,IF(AND('Data Entry Page'!$N$27&gt;2.75,'Data Entry Page'!$N$27&gt;0),2.75-'Informational Summary Page'!M25,""))</f>
      </c>
      <c r="O31" s="48">
        <f>IF(AND('Data Entry Page'!$L$27&gt;0,'Data Entry Page'!$N$27&gt;0,'Data Entry Page'!$N$27&lt;2.7501),'Data Entry Page'!$N$27-'Informational Summary Page'!O25,IF(AND('Data Entry Page'!$N$27&gt;2.75,'Data Entry Page'!$N$27&gt;0),2.75-'Informational Summary Page'!O25,""))</f>
      </c>
      <c r="Q31" s="48">
        <f>IF(AND('Data Entry Page'!$L$27&gt;0,'Data Entry Page'!$N$27&gt;0,'Data Entry Page'!$N$27&lt;2.7501),'Data Entry Page'!$N$27-'Informational Summary Page'!Q25,IF(AND('Data Entry Page'!$N$27&gt;2.75,'Data Entry Page'!$N$27&gt;0),2.75-'Informational Summary Page'!Q25,""))</f>
      </c>
    </row>
    <row r="32" spans="1:19" ht="15.75">
      <c r="A32" s="247"/>
      <c r="B32" s="147" t="s">
        <v>260</v>
      </c>
      <c r="C32" s="156"/>
      <c r="D32" s="67"/>
      <c r="E32" s="67"/>
      <c r="F32" s="67"/>
      <c r="G32" s="384">
        <f>IF('Data Entry Page'!L27&lt;&gt;"",'Data Entry Page'!L27,"")</f>
      </c>
      <c r="H32" s="385"/>
      <c r="I32" s="385"/>
      <c r="J32" s="67"/>
      <c r="K32" s="69">
        <f>IF(AND('Data Entry Page'!$H52="Yes",'Data Entry Page'!$N50&lt;1),+'Informational Form B'!G114,IF('Data Entry Page'!$L27&lt;&gt;"",+'Data Entry Page'!$N27,""))</f>
      </c>
      <c r="L32" s="70"/>
      <c r="M32" s="69">
        <f>IF(AND('Data Entry Page'!$H52="Yes",'Data Entry Page'!$N50&lt;1),+'Informational Form B'!I114,IF('Data Entry Page'!$L27&lt;&gt;"",+'Data Entry Page'!$N27,""))</f>
      </c>
      <c r="N32" s="70"/>
      <c r="O32" s="69">
        <f>IF(AND('Data Entry Page'!$H52="Yes",'Data Entry Page'!$N50&lt;1),+'Informational Form B'!K114,IF('Data Entry Page'!$L27&lt;&gt;"",+'Data Entry Page'!$N27,""))</f>
      </c>
      <c r="P32" s="70"/>
      <c r="Q32" s="69">
        <f>IF(AND('Data Entry Page'!$H52="Yes",'Data Entry Page'!$N50&lt;1),+'Informational Form B'!M114,IF('Data Entry Page'!$L27&lt;&gt;"",+'Data Entry Page'!$N27,""))</f>
      </c>
      <c r="S32" s="69">
        <f>IF(AND('Data Entry Page'!$H52="Yes",'Data Entry Page'!$N50&lt;1),+'Informational Form B'!O114,IF('Data Entry Page'!$L27&lt;&gt;"",+'Data Entry Page'!$N27,""))</f>
      </c>
    </row>
    <row r="33" spans="1:19" ht="1.5" customHeight="1">
      <c r="A33" s="247"/>
      <c r="B33" s="248"/>
      <c r="C33" s="248"/>
      <c r="D33" s="71"/>
      <c r="E33" s="71"/>
      <c r="F33" s="71"/>
      <c r="G33" s="71"/>
      <c r="H33" s="71"/>
      <c r="I33" s="71"/>
      <c r="J33" s="71"/>
      <c r="K33" s="72"/>
      <c r="M33" s="72"/>
      <c r="N33" s="72"/>
      <c r="O33" s="72"/>
      <c r="P33" s="72"/>
      <c r="Q33" s="72"/>
      <c r="R33" s="72"/>
      <c r="S33" s="72"/>
    </row>
    <row r="34" spans="1:3" ht="15">
      <c r="A34" s="247" t="s">
        <v>10</v>
      </c>
      <c r="B34" s="135" t="s">
        <v>308</v>
      </c>
      <c r="C34" s="135"/>
    </row>
    <row r="35" spans="1:19" ht="15">
      <c r="A35" s="247"/>
      <c r="B35" s="309" t="s">
        <v>359</v>
      </c>
      <c r="K35" s="69">
        <f>IF(AND('Data Entry Page'!$H$52="Yes",'Data Entry Page'!$N$50&lt;1),+'Informational Summary Page'!K32,IF('Informational Summary Page'!K25&lt;&gt;"",IF(K25&lt;'Data Entry Page'!H$22,'Informational Summary Page'!K25,'Data Entry Page'!H$22),""))</f>
      </c>
      <c r="L35" s="72"/>
      <c r="M35" s="69">
        <f>IF(AND('Data Entry Page'!$H$52="Yes",'Data Entry Page'!$N$50&lt;1),+'Informational Summary Page'!M32,IF('Informational Summary Page'!M25&lt;&gt;"",IF(M25&lt;'Data Entry Page'!J$22,'Informational Summary Page'!M25,'Data Entry Page'!J$22),""))</f>
      </c>
      <c r="N35" s="72"/>
      <c r="O35" s="69">
        <f>IF(AND('Data Entry Page'!$H$52="Yes",'Data Entry Page'!$N$50&lt;1),+'Informational Summary Page'!O32,IF('Informational Summary Page'!O25&lt;&gt;"",IF(O25&lt;'Data Entry Page'!L$22,'Informational Summary Page'!O25,'Data Entry Page'!L$22),""))</f>
      </c>
      <c r="P35" s="72"/>
      <c r="Q35" s="69">
        <f>IF(AND('Data Entry Page'!$H$52="Yes",'Data Entry Page'!$N$50&lt;1),+'Informational Summary Page'!Q32,IF('Informational Summary Page'!Q25&lt;&gt;"",IF(Q25&lt;'Data Entry Page'!N$22,'Informational Summary Page'!Q25,'Data Entry Page'!N$22),""))</f>
      </c>
      <c r="S35" s="69">
        <f>IF(AND('Data Entry Page'!$H$52="Yes",'Data Entry Page'!$N$50&lt;1),+'Informational Summary Page'!S32,IF('Informational Summary Page'!S25&lt;&gt;"",IF(S25&lt;'Data Entry Page'!P$22,'Informational Summary Page'!S25,'Data Entry Page'!P$22),""))</f>
      </c>
    </row>
    <row r="36" spans="1:19" ht="15">
      <c r="A36" s="247" t="s">
        <v>11</v>
      </c>
      <c r="B36" s="135" t="s">
        <v>331</v>
      </c>
      <c r="C36" s="135"/>
      <c r="M36" s="72"/>
      <c r="N36" s="72"/>
      <c r="O36" s="72"/>
      <c r="P36" s="72"/>
      <c r="Q36" s="72"/>
      <c r="R36" s="72"/>
      <c r="S36" s="72"/>
    </row>
    <row r="37" spans="1:19" ht="15">
      <c r="A37" s="247"/>
      <c r="B37" s="404" t="s">
        <v>335</v>
      </c>
      <c r="C37" s="387"/>
      <c r="D37" s="387"/>
      <c r="E37" s="387"/>
      <c r="F37" s="387"/>
      <c r="G37" s="387"/>
      <c r="M37" s="72"/>
      <c r="N37" s="72"/>
      <c r="O37" s="72"/>
      <c r="P37" s="72"/>
      <c r="Q37" s="72"/>
      <c r="R37" s="72"/>
      <c r="S37" s="72"/>
    </row>
    <row r="38" spans="1:19" ht="15">
      <c r="A38" s="80"/>
      <c r="B38" s="387"/>
      <c r="C38" s="387"/>
      <c r="D38" s="387"/>
      <c r="E38" s="387"/>
      <c r="F38" s="387"/>
      <c r="G38" s="387"/>
      <c r="H38" s="76"/>
      <c r="I38" s="76"/>
      <c r="K38" s="69">
        <f>IF('Data Entry Page'!$P$22&gt;0,IF('Informational Summary Page'!K35&gt;'Data Entry Page'!H$22,IF(OR('Informational Summary Page'!K32&lt;&gt;"N/A",'Informational Summary Page'!K32&lt;&gt;""),'Informational Summary Page'!K35,'Data Entry Page'!H$22),'Data Entry Page'!H$22),"")</f>
      </c>
      <c r="L38" s="70"/>
      <c r="M38" s="69">
        <f>IF('Data Entry Page'!$P$22&gt;0,IF('Informational Summary Page'!M35&gt;'Data Entry Page'!J22,IF(OR('Informational Summary Page'!M32&lt;&gt;"N/A",'Informational Summary Page'!M32&lt;&gt;""),'Informational Summary Page'!M35,'Data Entry Page'!J22),'Data Entry Page'!J22),"")</f>
      </c>
      <c r="N38" s="70"/>
      <c r="O38" s="69">
        <f>IF('Data Entry Page'!$P$22&gt;0,IF('Informational Summary Page'!O35&gt;'Data Entry Page'!L22,IF(OR('Informational Summary Page'!O32&lt;&gt;"N/A",'Informational Summary Page'!O32&lt;&gt;""),'Informational Summary Page'!O35,'Data Entry Page'!L22),'Data Entry Page'!L22),"")</f>
      </c>
      <c r="P38" s="70"/>
      <c r="Q38" s="69">
        <f>IF('Data Entry Page'!$P$22&gt;0,IF('Informational Summary Page'!Q35&gt;'Data Entry Page'!N22,IF(OR('Informational Summary Page'!Q32&lt;&gt;"N/A",'Informational Summary Page'!Q32&lt;&gt;""),'Informational Summary Page'!Q35,'Data Entry Page'!N22),'Data Entry Page'!N22),"")</f>
      </c>
      <c r="S38" s="69">
        <f>IF('Data Entry Page'!$P$22&gt;0,IF('Informational Summary Page'!S35&gt;'Data Entry Page'!P22,IF(OR('Informational Summary Page'!S32&lt;&gt;"N/A",'Informational Summary Page'!S32&lt;&gt;""),'Informational Summary Page'!S35,'Data Entry Page'!P22),'Data Entry Page'!P22),"")</f>
      </c>
    </row>
    <row r="39" spans="1:19" ht="1.5" customHeight="1">
      <c r="A39" s="247"/>
      <c r="B39" s="248"/>
      <c r="C39" s="248"/>
      <c r="D39" s="71"/>
      <c r="E39" s="71"/>
      <c r="F39" s="71"/>
      <c r="G39" s="71"/>
      <c r="H39" s="71"/>
      <c r="I39" s="71"/>
      <c r="J39" s="71"/>
      <c r="M39" s="72"/>
      <c r="N39" s="72"/>
      <c r="O39" s="72"/>
      <c r="P39" s="72"/>
      <c r="Q39" s="72"/>
      <c r="R39" s="72"/>
      <c r="S39" s="72"/>
    </row>
    <row r="40" spans="1:19" ht="1.5" customHeight="1">
      <c r="A40" s="247"/>
      <c r="C40" s="246"/>
      <c r="D40" s="71"/>
      <c r="E40" s="71"/>
      <c r="F40" s="71"/>
      <c r="G40" s="71"/>
      <c r="H40" s="71"/>
      <c r="I40" s="71"/>
      <c r="J40" s="71"/>
      <c r="M40" s="72"/>
      <c r="N40" s="72"/>
      <c r="O40" s="72"/>
      <c r="P40" s="72"/>
      <c r="Q40" s="72"/>
      <c r="R40" s="72"/>
      <c r="S40" s="72"/>
    </row>
    <row r="41" spans="1:19" ht="15">
      <c r="A41" s="247" t="s">
        <v>12</v>
      </c>
      <c r="B41" s="296" t="s">
        <v>389</v>
      </c>
      <c r="C41" s="135"/>
      <c r="M41" s="72"/>
      <c r="N41" s="72"/>
      <c r="O41" s="72"/>
      <c r="P41" s="72"/>
      <c r="Q41" s="72"/>
      <c r="R41" s="72"/>
      <c r="S41" s="72"/>
    </row>
    <row r="42" spans="2:19" ht="15">
      <c r="B42" s="295" t="s">
        <v>360</v>
      </c>
      <c r="C42" s="156"/>
      <c r="K42" s="69">
        <f>IF('Data Entry Page'!$H$77&lt;&gt;"",IF(K35&lt;1,IF(K35&lt;K38,ROUND(K35,3),ROUNDDOWN(K38,3)),IF(K35&lt;K38,ROUND(K35,4),ROUND(K38,4))),"")</f>
      </c>
      <c r="L42" s="70"/>
      <c r="M42" s="69">
        <f>IF('Data Entry Page'!$H$77&lt;&gt;"",IF(M35&lt;1,IF(M35&lt;M38,ROUND(M35,3),ROUNDDOWN(M38,3)),IF(M35&lt;M38,ROUND(M35,4),ROUND(M38,4))),"")</f>
      </c>
      <c r="N42" s="70"/>
      <c r="O42" s="69">
        <f>IF('Data Entry Page'!$H$77&lt;&gt;"",IF(O35&lt;1,IF(O35&lt;O38,ROUND(O35,3),ROUNDDOWN(O38,3)),IF(O35&lt;O38,ROUND(O35,4),ROUND(O38,4))),"")</f>
      </c>
      <c r="P42" s="70"/>
      <c r="Q42" s="69">
        <f>IF('Data Entry Page'!$H$77&lt;&gt;"",IF(Q35&lt;1,IF(Q35&lt;Q38,ROUND(Q35,3),ROUNDDOWN(Q38,3)),IF(Q35&lt;Q38,ROUND(Q35,4),ROUND(Q38,4))),"")</f>
      </c>
      <c r="S42" s="69">
        <f>IF('Data Entry Page'!$H$77&lt;&gt;"",IF(S35&lt;1,IF(S35&lt;S38,ROUND(S35,3),ROUNDDOWN(S38,3)),IF(S35&lt;S38,ROUND(S35,4),ROUND(S38,4))),"")</f>
      </c>
    </row>
    <row r="43" spans="1:19" ht="1.5" customHeight="1">
      <c r="A43" s="247"/>
      <c r="B43" s="246"/>
      <c r="C43" s="246"/>
      <c r="D43" s="71"/>
      <c r="E43" s="71"/>
      <c r="F43" s="71"/>
      <c r="G43" s="71"/>
      <c r="H43" s="71"/>
      <c r="I43" s="71"/>
      <c r="J43" s="71"/>
      <c r="M43" s="72"/>
      <c r="N43" s="72"/>
      <c r="O43" s="72"/>
      <c r="P43" s="72"/>
      <c r="Q43" s="72"/>
      <c r="R43" s="72"/>
      <c r="S43" s="72"/>
    </row>
    <row r="44" spans="1:19" ht="1.5" customHeight="1">
      <c r="A44" s="247"/>
      <c r="B44" s="246"/>
      <c r="C44" s="246"/>
      <c r="D44" s="71"/>
      <c r="E44" s="71"/>
      <c r="F44" s="71"/>
      <c r="G44" s="71"/>
      <c r="H44" s="71"/>
      <c r="I44" s="71"/>
      <c r="J44" s="71"/>
      <c r="M44" s="72"/>
      <c r="N44" s="72"/>
      <c r="O44" s="72"/>
      <c r="P44" s="72"/>
      <c r="Q44" s="72"/>
      <c r="R44" s="72"/>
      <c r="S44" s="72"/>
    </row>
  </sheetData>
  <sheetProtection password="A999" sheet="1"/>
  <mergeCells count="5">
    <mergeCell ref="C13:S14"/>
    <mergeCell ref="B37:G38"/>
    <mergeCell ref="A4:E4"/>
    <mergeCell ref="G32:I32"/>
    <mergeCell ref="A10:S12"/>
  </mergeCells>
  <printOptions/>
  <pageMargins left="0" right="0" top="0" bottom="0" header="0.2" footer="0"/>
  <pageSetup horizontalDpi="600" verticalDpi="600" orientation="portrait" scale="90" r:id="rId1"/>
  <headerFooter>
    <oddHeader>&amp;R
</oddHeader>
    <oddFooter>&amp;L&amp;"Times New Roman,Bold"&amp;11(Form Revised 07-2015)&amp;C&amp;"Times New Roman,Bold"&amp;11Informal Tax Rate Calculator File
Informational Tax Rate Summary Page</oddFooter>
  </headerFooter>
</worksheet>
</file>

<file path=xl/worksheets/sheet7.xml><?xml version="1.0" encoding="utf-8"?>
<worksheet xmlns="http://schemas.openxmlformats.org/spreadsheetml/2006/main" xmlns:r="http://schemas.openxmlformats.org/officeDocument/2006/relationships">
  <dimension ref="A1:T230"/>
  <sheetViews>
    <sheetView showGridLines="0" zoomScalePageLayoutView="0" workbookViewId="0" topLeftCell="A1">
      <selection activeCell="A1" sqref="A1"/>
    </sheetView>
  </sheetViews>
  <sheetFormatPr defaultColWidth="9.00390625" defaultRowHeight="15.75"/>
  <cols>
    <col min="1" max="1" width="2.625" style="103" customWidth="1"/>
    <col min="2" max="2" width="2.125" style="103" hidden="1" customWidth="1"/>
    <col min="3" max="3" width="6.125" style="103" bestFit="1" customWidth="1"/>
    <col min="4" max="6" width="10.375" style="48" customWidth="1"/>
    <col min="7" max="7" width="11.00390625" style="48" customWidth="1"/>
    <col min="8" max="8" width="8.625" style="72" customWidth="1"/>
    <col min="9" max="9" width="12.625" style="94" customWidth="1"/>
    <col min="10" max="10" width="0.875" style="48" customWidth="1"/>
    <col min="11" max="11" width="12.625" style="48" customWidth="1"/>
    <col min="12" max="12" width="0.875" style="48" customWidth="1"/>
    <col min="13" max="13" width="12.625" style="48" customWidth="1"/>
    <col min="14" max="14" width="0.875" style="48" customWidth="1"/>
    <col min="15" max="15" width="12.625" style="48" customWidth="1"/>
    <col min="16" max="16" width="0.875" style="48" customWidth="1"/>
    <col min="17" max="17" width="12.625" style="48" customWidth="1"/>
    <col min="18" max="19" width="0.875" style="48" customWidth="1"/>
    <col min="20" max="20" width="12.625" style="48" customWidth="1"/>
    <col min="21" max="21" width="0.875" style="48" customWidth="1"/>
    <col min="22" max="16384" width="9.00390625" style="48" customWidth="1"/>
  </cols>
  <sheetData>
    <row r="1" spans="1:20" ht="14.25" customHeight="1">
      <c r="A1" s="239" t="s">
        <v>402</v>
      </c>
      <c r="B1" s="93"/>
      <c r="C1" s="93"/>
      <c r="R1" s="128"/>
      <c r="S1" s="238" t="s">
        <v>266</v>
      </c>
      <c r="T1" s="242">
        <f ca="1">TODAY()</f>
        <v>42205</v>
      </c>
    </row>
    <row r="2" spans="1:20" ht="14.25" customHeight="1">
      <c r="A2" s="239" t="s">
        <v>86</v>
      </c>
      <c r="B2" s="239"/>
      <c r="C2" s="239"/>
      <c r="D2" s="239"/>
      <c r="E2" s="239"/>
      <c r="F2" s="239"/>
      <c r="G2" s="239"/>
      <c r="H2" s="239"/>
      <c r="I2" s="239"/>
      <c r="J2" s="239"/>
      <c r="K2" s="239"/>
      <c r="L2" s="239"/>
      <c r="M2" s="239"/>
      <c r="N2" s="239"/>
      <c r="O2" s="239"/>
      <c r="P2" s="156"/>
      <c r="Q2" s="156"/>
      <c r="R2" s="160"/>
      <c r="S2" s="156"/>
      <c r="T2" s="325" t="s">
        <v>402</v>
      </c>
    </row>
    <row r="3" spans="1:20" ht="14.25" customHeight="1">
      <c r="A3" s="239" t="s">
        <v>442</v>
      </c>
      <c r="B3" s="239"/>
      <c r="C3" s="239"/>
      <c r="D3" s="239"/>
      <c r="E3" s="239"/>
      <c r="F3" s="239"/>
      <c r="G3" s="239"/>
      <c r="H3" s="239"/>
      <c r="I3" s="239"/>
      <c r="J3" s="239"/>
      <c r="K3" s="239"/>
      <c r="L3" s="239"/>
      <c r="M3" s="239"/>
      <c r="N3" s="239"/>
      <c r="O3" s="239"/>
      <c r="P3" s="156"/>
      <c r="Q3" s="156"/>
      <c r="R3" s="239"/>
      <c r="S3" s="239"/>
      <c r="T3" s="322">
        <v>-2015</v>
      </c>
    </row>
    <row r="4" spans="1:20" ht="14.25" customHeight="1" thickBot="1">
      <c r="A4" s="240" t="s">
        <v>306</v>
      </c>
      <c r="B4" s="240"/>
      <c r="C4" s="240"/>
      <c r="D4" s="240"/>
      <c r="E4" s="240"/>
      <c r="F4" s="240"/>
      <c r="G4" s="240"/>
      <c r="H4" s="240"/>
      <c r="I4" s="240"/>
      <c r="J4" s="240"/>
      <c r="K4" s="240"/>
      <c r="L4" s="240"/>
      <c r="M4" s="240"/>
      <c r="N4" s="240"/>
      <c r="O4" s="240"/>
      <c r="P4" s="323"/>
      <c r="Q4" s="323"/>
      <c r="R4" s="323"/>
      <c r="S4" s="323"/>
      <c r="T4" s="324"/>
    </row>
    <row r="5" spans="1:17" ht="15.75" thickTop="1">
      <c r="A5" s="54">
        <f>IF(+'Data Entry Page'!A2&lt;&gt;"",+'Data Entry Page'!A2,"")</f>
      </c>
      <c r="B5" s="54"/>
      <c r="C5" s="54"/>
      <c r="D5" s="96"/>
      <c r="E5" s="96"/>
      <c r="F5" s="97"/>
      <c r="I5" s="58" t="str">
        <f>+'Data Entry Page'!H2</f>
        <v>30</v>
      </c>
      <c r="J5" s="58" t="s">
        <v>98</v>
      </c>
      <c r="K5" s="98" t="str">
        <f>+'Data Entry Page'!J2</f>
        <v>096</v>
      </c>
      <c r="L5" s="58" t="s">
        <v>98</v>
      </c>
      <c r="M5" s="55">
        <f>IF(+'Data Entry Page'!L2&lt;&gt;"",+'Data Entry Page'!L2,"")</f>
      </c>
      <c r="O5" s="99">
        <f>IF(+'Data Entry Page'!N2&lt;&gt;"",+'Data Entry Page'!N2,"")</f>
      </c>
      <c r="P5" s="54"/>
      <c r="Q5" s="96"/>
    </row>
    <row r="6" spans="1:20" ht="14.25" customHeight="1">
      <c r="A6" s="100" t="s">
        <v>140</v>
      </c>
      <c r="B6" s="100"/>
      <c r="C6" s="100"/>
      <c r="D6" s="60"/>
      <c r="E6" s="60"/>
      <c r="F6" s="60"/>
      <c r="I6" s="60" t="s">
        <v>141</v>
      </c>
      <c r="J6" s="60"/>
      <c r="K6" s="101"/>
      <c r="L6" s="60"/>
      <c r="M6" s="60"/>
      <c r="O6" s="60" t="s">
        <v>0</v>
      </c>
      <c r="P6" s="60"/>
      <c r="Q6" s="60"/>
      <c r="R6" s="60" t="s">
        <v>20</v>
      </c>
      <c r="S6" s="60"/>
      <c r="T6" s="102"/>
    </row>
    <row r="7" ht="1.5" customHeight="1"/>
    <row r="8" spans="1:20" ht="1.5" customHeight="1">
      <c r="A8" s="104"/>
      <c r="B8" s="104"/>
      <c r="C8" s="104"/>
      <c r="D8" s="61"/>
      <c r="E8" s="61"/>
      <c r="F8" s="61"/>
      <c r="G8" s="61"/>
      <c r="H8" s="105"/>
      <c r="I8" s="106"/>
      <c r="J8" s="61"/>
      <c r="K8" s="61"/>
      <c r="L8" s="61"/>
      <c r="M8" s="61"/>
      <c r="N8" s="61"/>
      <c r="O8" s="61"/>
      <c r="P8" s="61"/>
      <c r="Q8" s="61"/>
      <c r="R8" s="61"/>
      <c r="S8" s="61"/>
      <c r="T8" s="61"/>
    </row>
    <row r="9" spans="1:15" ht="2.25" customHeight="1">
      <c r="A9" s="107"/>
      <c r="B9" s="107"/>
      <c r="C9" s="107"/>
      <c r="D9" s="59"/>
      <c r="E9" s="59"/>
      <c r="F9" s="59"/>
      <c r="G9" s="59"/>
      <c r="H9" s="63"/>
      <c r="I9" s="108"/>
      <c r="J9" s="59"/>
      <c r="K9" s="59"/>
      <c r="L9" s="59"/>
      <c r="M9" s="59"/>
      <c r="N9" s="59"/>
      <c r="O9" s="59"/>
    </row>
    <row r="10" spans="1:20" s="59" customFormat="1" ht="15">
      <c r="A10" s="427" t="s">
        <v>444</v>
      </c>
      <c r="B10" s="391"/>
      <c r="C10" s="391"/>
      <c r="D10" s="391"/>
      <c r="E10" s="391"/>
      <c r="F10" s="391"/>
      <c r="G10" s="391"/>
      <c r="H10" s="391"/>
      <c r="I10" s="391"/>
      <c r="J10" s="391"/>
      <c r="K10" s="391"/>
      <c r="L10" s="391"/>
      <c r="M10" s="391"/>
      <c r="N10" s="391"/>
      <c r="O10" s="391"/>
      <c r="P10" s="391"/>
      <c r="Q10" s="391"/>
      <c r="R10" s="391"/>
      <c r="S10" s="391"/>
      <c r="T10" s="392"/>
    </row>
    <row r="11" spans="1:20" s="59" customFormat="1" ht="15">
      <c r="A11" s="415"/>
      <c r="B11" s="394"/>
      <c r="C11" s="394"/>
      <c r="D11" s="394"/>
      <c r="E11" s="394"/>
      <c r="F11" s="394"/>
      <c r="G11" s="394"/>
      <c r="H11" s="394"/>
      <c r="I11" s="394"/>
      <c r="J11" s="394"/>
      <c r="K11" s="394"/>
      <c r="L11" s="394"/>
      <c r="M11" s="394"/>
      <c r="N11" s="394"/>
      <c r="O11" s="394"/>
      <c r="P11" s="394"/>
      <c r="Q11" s="394"/>
      <c r="R11" s="394"/>
      <c r="S11" s="394"/>
      <c r="T11" s="395"/>
    </row>
    <row r="12" spans="1:20" ht="15" customHeight="1">
      <c r="A12" s="343" t="s">
        <v>384</v>
      </c>
      <c r="B12" s="344"/>
      <c r="C12" s="345"/>
      <c r="D12" s="346" t="s">
        <v>385</v>
      </c>
      <c r="E12" s="347"/>
      <c r="F12" s="347"/>
      <c r="G12" s="347"/>
      <c r="H12" s="347"/>
      <c r="I12" s="347"/>
      <c r="J12" s="347"/>
      <c r="K12" s="347"/>
      <c r="L12" s="347"/>
      <c r="M12" s="347"/>
      <c r="N12" s="347"/>
      <c r="O12" s="347"/>
      <c r="P12" s="347"/>
      <c r="Q12" s="347"/>
      <c r="R12" s="347"/>
      <c r="S12" s="347"/>
      <c r="T12" s="348"/>
    </row>
    <row r="13" spans="1:20" ht="1.5" customHeight="1">
      <c r="A13" s="299"/>
      <c r="B13" s="303"/>
      <c r="C13" s="2"/>
      <c r="D13" s="2"/>
      <c r="E13" s="2"/>
      <c r="F13" s="2"/>
      <c r="G13" s="2"/>
      <c r="H13" s="2"/>
      <c r="I13" s="2"/>
      <c r="J13" s="2"/>
      <c r="K13" s="2"/>
      <c r="L13" s="2"/>
      <c r="M13" s="2"/>
      <c r="N13" s="2"/>
      <c r="O13" s="2"/>
      <c r="P13" s="2"/>
      <c r="Q13" s="2"/>
      <c r="R13" s="2"/>
      <c r="S13" s="2"/>
      <c r="T13" s="349"/>
    </row>
    <row r="14" spans="1:20" ht="15" customHeight="1">
      <c r="A14" s="300" t="s">
        <v>386</v>
      </c>
      <c r="B14" s="219"/>
      <c r="C14" s="350"/>
      <c r="D14" s="301" t="s">
        <v>387</v>
      </c>
      <c r="E14" s="301"/>
      <c r="F14" s="301"/>
      <c r="G14" s="301"/>
      <c r="H14" s="301"/>
      <c r="I14" s="301"/>
      <c r="J14" s="301"/>
      <c r="K14" s="301"/>
      <c r="L14" s="304"/>
      <c r="M14" s="302"/>
      <c r="N14" s="305"/>
      <c r="O14" s="306"/>
      <c r="P14" s="306"/>
      <c r="Q14" s="306"/>
      <c r="R14" s="306"/>
      <c r="S14" s="306"/>
      <c r="T14" s="307"/>
    </row>
    <row r="15" spans="1:20" ht="13.5" customHeight="1">
      <c r="A15" s="107"/>
      <c r="D15" s="59"/>
      <c r="E15" s="59"/>
      <c r="F15" s="59"/>
      <c r="G15" s="59"/>
      <c r="H15" s="63"/>
      <c r="I15" s="109" t="s">
        <v>82</v>
      </c>
      <c r="J15" s="63"/>
      <c r="K15" s="63" t="s">
        <v>83</v>
      </c>
      <c r="L15" s="63"/>
      <c r="M15" s="110" t="s">
        <v>85</v>
      </c>
      <c r="N15" s="63"/>
      <c r="O15" s="63" t="s">
        <v>84</v>
      </c>
      <c r="S15" s="111"/>
      <c r="T15" s="112" t="s">
        <v>190</v>
      </c>
    </row>
    <row r="16" spans="1:20" ht="13.5" customHeight="1">
      <c r="A16" s="107"/>
      <c r="B16" s="107"/>
      <c r="C16" s="107"/>
      <c r="D16" s="59"/>
      <c r="E16" s="59"/>
      <c r="F16" s="59"/>
      <c r="G16" s="59"/>
      <c r="H16" s="63"/>
      <c r="I16" s="113" t="s">
        <v>4</v>
      </c>
      <c r="J16" s="54"/>
      <c r="K16" s="54"/>
      <c r="L16" s="54"/>
      <c r="M16" s="54"/>
      <c r="N16" s="62"/>
      <c r="O16" s="63" t="s">
        <v>7</v>
      </c>
      <c r="S16" s="111"/>
      <c r="T16" s="114" t="s">
        <v>188</v>
      </c>
    </row>
    <row r="17" spans="8:20" ht="13.5" customHeight="1">
      <c r="H17" s="65"/>
      <c r="I17" s="115" t="s">
        <v>3</v>
      </c>
      <c r="K17" s="58" t="s">
        <v>5</v>
      </c>
      <c r="M17" s="58" t="s">
        <v>6</v>
      </c>
      <c r="O17" s="64" t="s">
        <v>8</v>
      </c>
      <c r="Q17" s="64" t="s">
        <v>46</v>
      </c>
      <c r="S17" s="111"/>
      <c r="T17" s="116" t="s">
        <v>189</v>
      </c>
    </row>
    <row r="18" spans="9:20" ht="0.75" customHeight="1">
      <c r="I18" s="109"/>
      <c r="J18" s="62"/>
      <c r="K18" s="63"/>
      <c r="L18" s="62"/>
      <c r="M18" s="63"/>
      <c r="N18" s="62"/>
      <c r="O18" s="117"/>
      <c r="S18" s="111"/>
      <c r="T18" s="59"/>
    </row>
    <row r="19" spans="1:20" ht="13.5" customHeight="1">
      <c r="A19" s="118" t="s">
        <v>22</v>
      </c>
      <c r="B19" s="118" t="s">
        <v>104</v>
      </c>
      <c r="C19" s="253">
        <f>-'Data Entry Page'!S5+0</f>
        <v>-2015</v>
      </c>
      <c r="D19" s="66" t="s">
        <v>273</v>
      </c>
      <c r="E19" s="67"/>
      <c r="F19" s="67"/>
      <c r="G19" s="67"/>
      <c r="H19" s="119"/>
      <c r="I19" s="120"/>
      <c r="J19" s="67"/>
      <c r="K19" s="67"/>
      <c r="L19" s="67"/>
      <c r="M19" s="67"/>
      <c r="N19" s="67"/>
      <c r="O19" s="67"/>
      <c r="S19" s="111"/>
      <c r="T19" s="59"/>
    </row>
    <row r="20" spans="3:20" ht="13.5" customHeight="1">
      <c r="C20" s="408" t="s">
        <v>336</v>
      </c>
      <c r="D20" s="387"/>
      <c r="E20" s="387"/>
      <c r="F20" s="387"/>
      <c r="G20" s="387"/>
      <c r="I20" s="67"/>
      <c r="J20" s="67"/>
      <c r="K20" s="67"/>
      <c r="L20" s="67"/>
      <c r="M20" s="67"/>
      <c r="N20" s="67"/>
      <c r="O20" s="67"/>
      <c r="S20" s="111"/>
      <c r="T20" s="59"/>
    </row>
    <row r="21" spans="3:20" ht="13.5" customHeight="1">
      <c r="C21" s="387"/>
      <c r="D21" s="387"/>
      <c r="E21" s="387"/>
      <c r="F21" s="387"/>
      <c r="G21" s="387"/>
      <c r="I21" s="67"/>
      <c r="J21" s="67"/>
      <c r="K21" s="67"/>
      <c r="L21" s="67"/>
      <c r="M21" s="67"/>
      <c r="N21" s="67"/>
      <c r="O21" s="67"/>
      <c r="S21" s="111"/>
      <c r="T21" s="59"/>
    </row>
    <row r="22" spans="3:20" ht="13.5" customHeight="1">
      <c r="C22" s="121" t="s">
        <v>108</v>
      </c>
      <c r="E22" s="76"/>
      <c r="F22" s="76"/>
      <c r="G22" s="76"/>
      <c r="I22" s="159">
        <f>IF('Data Entry Page'!$H$31+'Data Entry Page'!$J$31+'Data Entry Page'!$L$31+'Data Entry Page'!$N$31&gt;0,IF(+'Data Entry Page'!H31&gt;0,+'Data Entry Page'!H31,0),"")</f>
      </c>
      <c r="J22" s="122"/>
      <c r="K22" s="159">
        <f>IF('Data Entry Page'!$H$31+'Data Entry Page'!$J$31+'Data Entry Page'!$L$31+'Data Entry Page'!$N$31&gt;0,IF(+'Data Entry Page'!J31&gt;0,+'Data Entry Page'!J31,0),"")</f>
      </c>
      <c r="L22" s="122"/>
      <c r="M22" s="159">
        <f>IF('Data Entry Page'!$H$31+'Data Entry Page'!$J$31+'Data Entry Page'!$L$31+'Data Entry Page'!$N$31&gt;0,IF(+'Data Entry Page'!L31&gt;0,+'Data Entry Page'!L31,0),"")</f>
      </c>
      <c r="N22" s="122"/>
      <c r="O22" s="159">
        <f>IF('Data Entry Page'!$H$31+'Data Entry Page'!$J$31+'Data Entry Page'!$L$31+'Data Entry Page'!$N$31&gt;0,IF(+'Data Entry Page'!N31&gt;0,+'Data Entry Page'!N31,0),"")</f>
      </c>
      <c r="P22" s="122"/>
      <c r="Q22" s="159">
        <f>IF('Data Entry Page'!$H$31+'Data Entry Page'!$J$31+'Data Entry Page'!$L$31+'Data Entry Page'!$N$31&gt;0,'Data Entry Page'!$H$31+'Data Entry Page'!$J$31+'Data Entry Page'!$L$31+'Data Entry Page'!$N$31,"")</f>
      </c>
      <c r="R22" s="122"/>
      <c r="S22" s="123"/>
      <c r="T22" s="159">
        <f>IF('Data Entry Page'!$H$31+'Data Entry Page'!$J$31+'Data Entry Page'!$L$31+'Data Entry Page'!$N$31&gt;0,'Data Entry Page'!$H$31+'Data Entry Page'!$J$31+'Data Entry Page'!$L$31+'Data Entry Page'!$N$31,"")</f>
      </c>
    </row>
    <row r="23" spans="4:20" ht="1.5" customHeight="1">
      <c r="D23" s="81"/>
      <c r="E23" s="81"/>
      <c r="F23" s="81"/>
      <c r="G23" s="81"/>
      <c r="I23" s="122"/>
      <c r="J23" s="122"/>
      <c r="K23" s="122"/>
      <c r="L23" s="122"/>
      <c r="M23" s="122"/>
      <c r="N23" s="122"/>
      <c r="O23" s="122"/>
      <c r="P23" s="122"/>
      <c r="Q23" s="122"/>
      <c r="R23" s="122"/>
      <c r="S23" s="123"/>
      <c r="T23" s="124"/>
    </row>
    <row r="24" spans="1:20" ht="13.5" customHeight="1">
      <c r="A24" s="118" t="s">
        <v>23</v>
      </c>
      <c r="B24" s="118" t="s">
        <v>104</v>
      </c>
      <c r="C24" s="79" t="s">
        <v>105</v>
      </c>
      <c r="I24" s="122"/>
      <c r="J24" s="122"/>
      <c r="K24" s="122"/>
      <c r="L24" s="122"/>
      <c r="M24" s="122"/>
      <c r="N24" s="122"/>
      <c r="O24" s="122"/>
      <c r="P24" s="122"/>
      <c r="Q24" s="122"/>
      <c r="R24" s="122"/>
      <c r="S24" s="123"/>
      <c r="T24" s="124"/>
    </row>
    <row r="25" spans="3:20" ht="13.5" customHeight="1">
      <c r="C25" s="76" t="s">
        <v>337</v>
      </c>
      <c r="E25" s="76"/>
      <c r="F25" s="76"/>
      <c r="G25" s="76"/>
      <c r="H25" s="76"/>
      <c r="I25" s="122"/>
      <c r="J25" s="122"/>
      <c r="K25" s="122"/>
      <c r="L25" s="122"/>
      <c r="M25" s="122"/>
      <c r="N25" s="122"/>
      <c r="O25" s="122"/>
      <c r="P25" s="122"/>
      <c r="Q25" s="122"/>
      <c r="R25" s="122"/>
      <c r="S25" s="123"/>
      <c r="T25" s="124"/>
    </row>
    <row r="26" spans="3:20" ht="13.5" customHeight="1">
      <c r="C26" s="76" t="s">
        <v>133</v>
      </c>
      <c r="E26" s="81"/>
      <c r="F26" s="81"/>
      <c r="G26" s="81"/>
      <c r="I26" s="159">
        <f>IF(OR('Data Entry Page'!H33&lt;&gt;"",'Informational Form A'!$Q$22&lt;&gt;""),IF('Data Entry Page'!H33&gt;0,'Data Entry Page'!H33,0),"")</f>
      </c>
      <c r="J26" s="122"/>
      <c r="K26" s="159">
        <f>IF(OR('Data Entry Page'!J33&lt;&gt;"",'Informational Form A'!$Q$22&lt;&gt;""),IF('Data Entry Page'!J33&gt;0,'Data Entry Page'!J33,0),"")</f>
      </c>
      <c r="L26" s="122"/>
      <c r="M26" s="159">
        <f>IF(OR('Data Entry Page'!L33&lt;&gt;"",'Informational Form A'!$Q$22&lt;&gt;""),IF('Data Entry Page'!L33&gt;0,'Data Entry Page'!L33,0),"")</f>
      </c>
      <c r="N26" s="122"/>
      <c r="O26" s="159">
        <f>IF(OR(O22&lt;&gt;"",O45&lt;&gt;""),IF(+O22-O29-O45+O48+O52&lt;0,0,+O22-O29-O45+O48+O52),"")</f>
      </c>
      <c r="P26" s="122"/>
      <c r="Q26" s="122"/>
      <c r="R26" s="122"/>
      <c r="S26" s="123"/>
      <c r="T26" s="159">
        <f>IF(OR(I26&lt;&gt;"",K26&lt;&gt;"",M26&lt;&gt;"",O26&lt;&gt;""),+I26+K26+M26+O26,"")</f>
      </c>
    </row>
    <row r="27" spans="3:20" ht="1.5" customHeight="1">
      <c r="C27" s="81"/>
      <c r="E27" s="81"/>
      <c r="F27" s="81"/>
      <c r="G27" s="81"/>
      <c r="I27" s="122"/>
      <c r="J27" s="122"/>
      <c r="K27" s="122"/>
      <c r="L27" s="122"/>
      <c r="M27" s="122"/>
      <c r="N27" s="122"/>
      <c r="O27" s="122"/>
      <c r="P27" s="122"/>
      <c r="Q27" s="122"/>
      <c r="R27" s="122"/>
      <c r="S27" s="123"/>
      <c r="T27" s="124"/>
    </row>
    <row r="28" spans="1:20" ht="13.5" customHeight="1">
      <c r="A28" s="118" t="s">
        <v>24</v>
      </c>
      <c r="B28" s="118" t="s">
        <v>104</v>
      </c>
      <c r="C28" s="79" t="s">
        <v>106</v>
      </c>
      <c r="I28" s="122"/>
      <c r="J28" s="122"/>
      <c r="K28" s="122"/>
      <c r="L28" s="122"/>
      <c r="M28" s="122"/>
      <c r="N28" s="122"/>
      <c r="O28" s="122"/>
      <c r="P28" s="122"/>
      <c r="Q28" s="122"/>
      <c r="R28" s="122"/>
      <c r="S28" s="123"/>
      <c r="T28" s="124"/>
    </row>
    <row r="29" spans="3:20" ht="13.5" customHeight="1">
      <c r="C29" s="76" t="s">
        <v>210</v>
      </c>
      <c r="E29" s="67"/>
      <c r="F29" s="67"/>
      <c r="G29" s="67"/>
      <c r="I29" s="159">
        <f>IF(OR('Data Entry Page'!H35&lt;&gt;"",'Informational Form A'!$Q$22&lt;&gt;""),IF('Data Entry Page'!H35&gt;0,'Data Entry Page'!H35,0),"")</f>
      </c>
      <c r="J29" s="122"/>
      <c r="K29" s="159">
        <f>IF(OR('Data Entry Page'!J35&lt;&gt;"",'Informational Form A'!$Q$22&lt;&gt;""),IF('Data Entry Page'!J35&gt;0,'Data Entry Page'!J35,0),"")</f>
      </c>
      <c r="L29" s="122"/>
      <c r="M29" s="159">
        <f>IF(OR('Data Entry Page'!L35&lt;&gt;"",'Informational Form A'!$Q$22&lt;&gt;""),IF('Data Entry Page'!L35&gt;0,'Data Entry Page'!L35,0),"")</f>
      </c>
      <c r="N29" s="94"/>
      <c r="O29" s="159">
        <f>IF(OR('Data Entry Page'!N35&lt;&gt;"",'Informational Form A'!$Q$22&lt;&gt;""),IF('Data Entry Page'!N35&gt;0,'Data Entry Page'!N35,0),"")</f>
      </c>
      <c r="P29" s="94"/>
      <c r="Q29" s="94"/>
      <c r="R29" s="94"/>
      <c r="S29" s="197"/>
      <c r="T29" s="159">
        <f>IF(OR(I29&lt;&gt;"",K29&lt;&gt;"",M29&lt;&gt;"",O29&lt;&gt;""),+I29+K29+M29+O29,"")</f>
      </c>
    </row>
    <row r="30" spans="4:20" ht="1.5" customHeight="1">
      <c r="D30" s="81"/>
      <c r="E30" s="81"/>
      <c r="F30" s="81"/>
      <c r="G30" s="81"/>
      <c r="I30" s="122"/>
      <c r="J30" s="122"/>
      <c r="K30" s="122"/>
      <c r="L30" s="122"/>
      <c r="M30" s="122"/>
      <c r="N30" s="122"/>
      <c r="O30" s="122"/>
      <c r="P30" s="122"/>
      <c r="Q30" s="122"/>
      <c r="R30" s="122"/>
      <c r="S30" s="123"/>
      <c r="T30" s="124"/>
    </row>
    <row r="31" spans="1:20" ht="13.5" customHeight="1">
      <c r="A31" s="118" t="s">
        <v>25</v>
      </c>
      <c r="B31" s="118" t="s">
        <v>104</v>
      </c>
      <c r="C31" s="409" t="s">
        <v>312</v>
      </c>
      <c r="D31" s="387"/>
      <c r="E31" s="387"/>
      <c r="F31" s="387"/>
      <c r="G31" s="387"/>
      <c r="H31" s="387"/>
      <c r="I31" s="122"/>
      <c r="J31" s="122"/>
      <c r="K31" s="122"/>
      <c r="L31" s="122"/>
      <c r="M31" s="122"/>
      <c r="N31" s="122"/>
      <c r="O31" s="122"/>
      <c r="P31" s="122"/>
      <c r="Q31" s="122"/>
      <c r="R31" s="122"/>
      <c r="S31" s="123"/>
      <c r="T31" s="124"/>
    </row>
    <row r="32" spans="3:20" ht="15.75" customHeight="1">
      <c r="C32" s="387"/>
      <c r="D32" s="387"/>
      <c r="E32" s="387"/>
      <c r="F32" s="387"/>
      <c r="G32" s="387"/>
      <c r="H32" s="387"/>
      <c r="I32" s="122"/>
      <c r="J32" s="122"/>
      <c r="K32" s="122"/>
      <c r="L32" s="122"/>
      <c r="M32" s="122"/>
      <c r="N32" s="122"/>
      <c r="O32" s="122"/>
      <c r="P32" s="122"/>
      <c r="Q32" s="122"/>
      <c r="R32" s="122"/>
      <c r="S32" s="123"/>
      <c r="T32" s="124"/>
    </row>
    <row r="33" spans="3:20" ht="13.5" customHeight="1">
      <c r="C33" s="387"/>
      <c r="D33" s="387"/>
      <c r="E33" s="387"/>
      <c r="F33" s="387"/>
      <c r="G33" s="387"/>
      <c r="H33" s="387"/>
      <c r="I33" s="159">
        <f>IF(OR('Data Entry Page'!H37&lt;&gt;"",'Informational Form A'!$Q$22&lt;&gt;""),IF('Data Entry Page'!H37&gt;0,'Data Entry Page'!H37,0),"")</f>
      </c>
      <c r="J33" s="94"/>
      <c r="K33" s="159">
        <f>IF(OR('Data Entry Page'!J37&lt;&gt;"",'Informational Form A'!$Q$22&lt;&gt;""),IF('Data Entry Page'!J37&gt;0,'Data Entry Page'!J37,0),"")</f>
      </c>
      <c r="L33" s="94"/>
      <c r="M33" s="159">
        <f>IF(OR('Data Entry Page'!L37&lt;&gt;"",'Informational Form A'!$Q$22&lt;&gt;""),IF('Data Entry Page'!L37&gt;0,'Data Entry Page'!L37,0),"")</f>
      </c>
      <c r="N33" s="122"/>
      <c r="O33" s="122"/>
      <c r="P33" s="122"/>
      <c r="Q33" s="122"/>
      <c r="R33" s="122"/>
      <c r="S33" s="123"/>
      <c r="T33" s="124"/>
    </row>
    <row r="34" spans="4:20" ht="1.5" customHeight="1">
      <c r="D34" s="81"/>
      <c r="E34" s="81"/>
      <c r="F34" s="81"/>
      <c r="G34" s="81"/>
      <c r="I34" s="122"/>
      <c r="J34" s="122"/>
      <c r="K34" s="122"/>
      <c r="L34" s="122"/>
      <c r="M34" s="122"/>
      <c r="N34" s="122"/>
      <c r="O34" s="122"/>
      <c r="P34" s="122"/>
      <c r="Q34" s="122"/>
      <c r="R34" s="122"/>
      <c r="S34" s="123"/>
      <c r="T34" s="124"/>
    </row>
    <row r="35" spans="1:20" ht="13.5" customHeight="1">
      <c r="A35" s="118" t="s">
        <v>27</v>
      </c>
      <c r="B35" s="118"/>
      <c r="C35" s="79" t="s">
        <v>26</v>
      </c>
      <c r="I35" s="122"/>
      <c r="J35" s="122"/>
      <c r="K35" s="122"/>
      <c r="L35" s="122"/>
      <c r="M35" s="122"/>
      <c r="N35" s="122"/>
      <c r="O35" s="122"/>
      <c r="P35" s="122"/>
      <c r="Q35" s="122"/>
      <c r="R35" s="122"/>
      <c r="S35" s="123"/>
      <c r="T35" s="124"/>
    </row>
    <row r="36" spans="3:20" ht="13.5" customHeight="1">
      <c r="C36" s="80" t="s">
        <v>97</v>
      </c>
      <c r="I36" s="159">
        <f>IF(OR(I22&lt;&gt;"",I26&lt;&gt;"",I29&lt;&gt;"",I33&lt;&gt;""),+I22-I26-I29-I33,"")</f>
      </c>
      <c r="J36" s="94"/>
      <c r="K36" s="159">
        <f>IF(OR(K22&lt;&gt;"",K26&lt;&gt;"",K29&lt;&gt;"",K33&lt;&gt;""),+K22-K26-K29-K33,"")</f>
      </c>
      <c r="L36" s="94"/>
      <c r="M36" s="159">
        <f>IF(OR(M22&lt;&gt;"",M26&lt;&gt;"",M29&lt;&gt;"",M33&lt;&gt;""),+M22-M26-M29-M33,"")</f>
      </c>
      <c r="N36" s="94"/>
      <c r="O36" s="159">
        <f>IF(OR(O22&lt;&gt;"",O26&lt;&gt;"",O29&lt;&gt;""),+O22-O26-O29,"")</f>
      </c>
      <c r="P36" s="94"/>
      <c r="Q36" s="159">
        <f>IF(Q22&lt;&gt;"",+I36+K36+M36+O36,"")</f>
      </c>
      <c r="R36" s="94"/>
      <c r="S36" s="197"/>
      <c r="T36" s="159">
        <f>IF(OR(T22&lt;&gt;"",T26&lt;&gt;"",T29&lt;&gt;""),+T22-T26-T29,"")</f>
      </c>
    </row>
    <row r="37" spans="4:20" ht="1.5" customHeight="1">
      <c r="D37" s="81"/>
      <c r="E37" s="81"/>
      <c r="F37" s="81"/>
      <c r="G37" s="81"/>
      <c r="I37" s="122"/>
      <c r="J37" s="122"/>
      <c r="K37" s="122"/>
      <c r="L37" s="122"/>
      <c r="M37" s="122"/>
      <c r="N37" s="122"/>
      <c r="O37" s="122"/>
      <c r="P37" s="122"/>
      <c r="Q37" s="122"/>
      <c r="R37" s="122"/>
      <c r="S37" s="123"/>
      <c r="T37" s="124"/>
    </row>
    <row r="38" spans="1:20" ht="13.5" customHeight="1">
      <c r="A38" s="118" t="s">
        <v>28</v>
      </c>
      <c r="B38" s="118" t="s">
        <v>104</v>
      </c>
      <c r="C38" s="252">
        <f>-'Data Entry Page'!S5+1</f>
        <v>-2014</v>
      </c>
      <c r="D38" s="79" t="s">
        <v>279</v>
      </c>
      <c r="J38" s="67"/>
      <c r="K38" s="67"/>
      <c r="L38" s="67"/>
      <c r="M38" s="67"/>
      <c r="N38" s="67"/>
      <c r="O38" s="67"/>
      <c r="P38" s="67"/>
      <c r="Q38" s="67"/>
      <c r="R38" s="122"/>
      <c r="S38" s="123"/>
      <c r="T38" s="124"/>
    </row>
    <row r="39" spans="1:20" ht="13.5" customHeight="1">
      <c r="A39" s="118"/>
      <c r="B39" s="118"/>
      <c r="C39" s="408" t="s">
        <v>390</v>
      </c>
      <c r="D39" s="387"/>
      <c r="E39" s="387"/>
      <c r="F39" s="387"/>
      <c r="G39" s="387"/>
      <c r="H39" s="387"/>
      <c r="I39" s="387"/>
      <c r="J39" s="67"/>
      <c r="K39" s="67"/>
      <c r="L39" s="67"/>
      <c r="M39" s="67"/>
      <c r="N39" s="67"/>
      <c r="O39" s="67"/>
      <c r="P39" s="67"/>
      <c r="Q39" s="67"/>
      <c r="R39" s="122"/>
      <c r="S39" s="123"/>
      <c r="T39" s="124"/>
    </row>
    <row r="40" spans="1:20" ht="13.5" customHeight="1">
      <c r="A40" s="118"/>
      <c r="B40" s="118"/>
      <c r="C40" s="387"/>
      <c r="D40" s="387"/>
      <c r="E40" s="387"/>
      <c r="F40" s="387"/>
      <c r="G40" s="387"/>
      <c r="H40" s="387"/>
      <c r="I40" s="387"/>
      <c r="J40" s="67"/>
      <c r="K40" s="67"/>
      <c r="L40" s="67"/>
      <c r="M40" s="67"/>
      <c r="N40" s="67"/>
      <c r="O40" s="67"/>
      <c r="P40" s="67"/>
      <c r="Q40" s="67"/>
      <c r="R40" s="122"/>
      <c r="S40" s="123"/>
      <c r="T40" s="124"/>
    </row>
    <row r="41" spans="3:20" ht="1.5" customHeight="1">
      <c r="C41" s="81"/>
      <c r="E41" s="81"/>
      <c r="F41" s="81"/>
      <c r="G41" s="81"/>
      <c r="I41" s="122"/>
      <c r="J41" s="122"/>
      <c r="K41" s="122"/>
      <c r="L41" s="122"/>
      <c r="M41" s="122"/>
      <c r="N41" s="122"/>
      <c r="O41" s="122"/>
      <c r="P41" s="122"/>
      <c r="Q41" s="122"/>
      <c r="R41" s="125"/>
      <c r="S41" s="124"/>
      <c r="T41" s="124"/>
    </row>
    <row r="42" spans="1:20" ht="13.5" customHeight="1">
      <c r="A42" s="118"/>
      <c r="B42" s="118"/>
      <c r="C42" s="121" t="s">
        <v>423</v>
      </c>
      <c r="E42" s="76"/>
      <c r="F42" s="76"/>
      <c r="G42" s="76"/>
      <c r="I42" s="126"/>
      <c r="J42" s="122"/>
      <c r="K42" s="126"/>
      <c r="L42" s="122"/>
      <c r="M42" s="126"/>
      <c r="N42" s="122"/>
      <c r="O42" s="126"/>
      <c r="P42" s="122"/>
      <c r="Q42" s="122"/>
      <c r="R42" s="122"/>
      <c r="S42" s="123"/>
      <c r="T42" s="126"/>
    </row>
    <row r="43" spans="1:20" ht="13.5" customHeight="1">
      <c r="A43" s="118"/>
      <c r="B43" s="118"/>
      <c r="C43" s="76" t="s">
        <v>424</v>
      </c>
      <c r="E43" s="76"/>
      <c r="F43" s="76"/>
      <c r="G43" s="76"/>
      <c r="I43" s="126"/>
      <c r="J43" s="122"/>
      <c r="K43" s="126"/>
      <c r="L43" s="122"/>
      <c r="M43" s="126"/>
      <c r="N43" s="122"/>
      <c r="O43" s="126"/>
      <c r="P43" s="122"/>
      <c r="Q43" s="122"/>
      <c r="R43" s="122"/>
      <c r="S43" s="123"/>
      <c r="T43" s="126"/>
    </row>
    <row r="44" spans="1:20" ht="13.5" customHeight="1">
      <c r="A44" s="118"/>
      <c r="B44" s="118"/>
      <c r="C44" s="76" t="s">
        <v>425</v>
      </c>
      <c r="E44" s="76"/>
      <c r="F44" s="76"/>
      <c r="G44" s="76"/>
      <c r="I44" s="126"/>
      <c r="J44" s="122"/>
      <c r="K44" s="126"/>
      <c r="L44" s="122"/>
      <c r="M44" s="126"/>
      <c r="N44" s="122"/>
      <c r="O44" s="126"/>
      <c r="P44" s="122"/>
      <c r="Q44" s="122"/>
      <c r="R44" s="122"/>
      <c r="S44" s="123"/>
      <c r="T44" s="126"/>
    </row>
    <row r="45" spans="1:20" ht="13.5" customHeight="1">
      <c r="A45" s="118"/>
      <c r="B45" s="118"/>
      <c r="C45" s="76" t="s">
        <v>426</v>
      </c>
      <c r="E45" s="76"/>
      <c r="F45" s="76"/>
      <c r="G45" s="76"/>
      <c r="I45" s="159">
        <f>IF('Data Entry Page'!$H$39+'Data Entry Page'!$J$39+'Data Entry Page'!$L$39+'Data Entry Page'!$N$39&gt;0,IF(+'Data Entry Page'!H39&gt;0,+'Data Entry Page'!H39,0),"")</f>
      </c>
      <c r="J45" s="94"/>
      <c r="K45" s="159">
        <f>IF('Data Entry Page'!$H$39+'Data Entry Page'!$J$39+'Data Entry Page'!$L$39+'Data Entry Page'!$N$39&gt;0,IF(+'Data Entry Page'!J39&gt;0,+'Data Entry Page'!J39,0),"")</f>
      </c>
      <c r="L45" s="94"/>
      <c r="M45" s="159">
        <f>IF('Data Entry Page'!$H$39+'Data Entry Page'!$J$39+'Data Entry Page'!$L$39+'Data Entry Page'!$N$39&gt;0,IF(+'Data Entry Page'!L39&gt;0,+'Data Entry Page'!L39,0),"")</f>
      </c>
      <c r="N45" s="94"/>
      <c r="O45" s="159">
        <f>IF('Data Entry Page'!$H$39+'Data Entry Page'!$J$39+'Data Entry Page'!$L$39+'Data Entry Page'!$N$39&gt;0,IF(+'Data Entry Page'!N39&gt;0,+'Data Entry Page'!N39,0),"")</f>
      </c>
      <c r="P45" s="94"/>
      <c r="Q45" s="94"/>
      <c r="R45" s="94"/>
      <c r="S45" s="197"/>
      <c r="T45" s="159">
        <f>IF('Data Entry Page'!$H$39+'Data Entry Page'!$J$39+'Data Entry Page'!$L$39+'Data Entry Page'!$N$39&gt;0,'Data Entry Page'!$H$39+'Data Entry Page'!$J$39+'Data Entry Page'!$L$39+'Data Entry Page'!$N$39,"")</f>
      </c>
    </row>
    <row r="46" spans="4:20" ht="1.5" customHeight="1">
      <c r="D46" s="81"/>
      <c r="E46" s="81"/>
      <c r="F46" s="81"/>
      <c r="G46" s="81"/>
      <c r="J46" s="94"/>
      <c r="K46" s="94"/>
      <c r="L46" s="94"/>
      <c r="M46" s="94"/>
      <c r="N46" s="94"/>
      <c r="O46" s="94"/>
      <c r="P46" s="94"/>
      <c r="Q46" s="94"/>
      <c r="R46" s="94"/>
      <c r="S46" s="197"/>
      <c r="T46" s="108"/>
    </row>
    <row r="47" spans="1:20" ht="13.5" customHeight="1">
      <c r="A47" s="118" t="s">
        <v>29</v>
      </c>
      <c r="B47" s="118" t="s">
        <v>104</v>
      </c>
      <c r="C47" s="79" t="s">
        <v>107</v>
      </c>
      <c r="J47" s="94"/>
      <c r="K47" s="94"/>
      <c r="L47" s="94"/>
      <c r="M47" s="94"/>
      <c r="N47" s="94"/>
      <c r="O47" s="94"/>
      <c r="P47" s="94"/>
      <c r="Q47" s="94"/>
      <c r="R47" s="94"/>
      <c r="S47" s="197"/>
      <c r="T47" s="108"/>
    </row>
    <row r="48" spans="3:20" ht="13.5" customHeight="1">
      <c r="C48" s="76" t="s">
        <v>210</v>
      </c>
      <c r="E48" s="76"/>
      <c r="F48" s="76"/>
      <c r="G48" s="76"/>
      <c r="I48" s="159">
        <f>IF(OR('Data Entry Page'!H41&lt;&gt;"",'Informational Form A'!$T$45&lt;&gt;""),IF('Data Entry Page'!H41&gt;0,'Data Entry Page'!H41,0),"")</f>
      </c>
      <c r="J48" s="94"/>
      <c r="K48" s="159">
        <f>IF(OR('Data Entry Page'!J41&lt;&gt;"",'Informational Form A'!$T$45&lt;&gt;""),IF('Data Entry Page'!J41&gt;0,'Data Entry Page'!J41,0),"")</f>
      </c>
      <c r="L48" s="94"/>
      <c r="M48" s="159">
        <f>IF(OR('Data Entry Page'!L41&lt;&gt;"",'Informational Form A'!$T$45&lt;&gt;""),IF('Data Entry Page'!L41&gt;0,'Data Entry Page'!L41,0),"")</f>
      </c>
      <c r="N48" s="94"/>
      <c r="O48" s="159">
        <f>IF(OR('Data Entry Page'!N41&lt;&gt;"",'Informational Form A'!$T$45&lt;&gt;""),IF('Data Entry Page'!N41&gt;0,'Data Entry Page'!N41,0),"")</f>
      </c>
      <c r="P48" s="94"/>
      <c r="Q48" s="94"/>
      <c r="R48" s="94"/>
      <c r="S48" s="197"/>
      <c r="T48" s="159">
        <f>IF(OR(I48&lt;&gt;"",K48&lt;&gt;"",M48&lt;&gt;"",O48&lt;&gt;""),+I48+K48+M48+O48,"")</f>
      </c>
    </row>
    <row r="49" spans="3:20" ht="1.5" customHeight="1">
      <c r="C49" s="81"/>
      <c r="E49" s="81"/>
      <c r="F49" s="81"/>
      <c r="G49" s="81"/>
      <c r="J49" s="94"/>
      <c r="K49" s="94"/>
      <c r="L49" s="94"/>
      <c r="M49" s="94"/>
      <c r="N49" s="94"/>
      <c r="O49" s="94"/>
      <c r="P49" s="94"/>
      <c r="Q49" s="94"/>
      <c r="R49" s="94"/>
      <c r="S49" s="197"/>
      <c r="T49" s="108"/>
    </row>
    <row r="50" spans="1:20" ht="13.5" customHeight="1">
      <c r="A50" s="118" t="s">
        <v>30</v>
      </c>
      <c r="B50" s="118" t="s">
        <v>104</v>
      </c>
      <c r="C50" s="66" t="s">
        <v>130</v>
      </c>
      <c r="E50" s="81"/>
      <c r="F50" s="81"/>
      <c r="G50" s="81"/>
      <c r="J50" s="94"/>
      <c r="K50" s="94"/>
      <c r="L50" s="94"/>
      <c r="M50" s="94"/>
      <c r="N50" s="94"/>
      <c r="O50" s="94"/>
      <c r="P50" s="94"/>
      <c r="Q50" s="94"/>
      <c r="R50" s="94"/>
      <c r="S50" s="197"/>
      <c r="T50" s="108"/>
    </row>
    <row r="51" spans="1:20" ht="13.5" customHeight="1">
      <c r="A51" s="118"/>
      <c r="B51" s="118"/>
      <c r="C51" s="66" t="s">
        <v>129</v>
      </c>
      <c r="E51" s="81"/>
      <c r="F51" s="81"/>
      <c r="G51" s="81"/>
      <c r="J51" s="94"/>
      <c r="K51" s="94"/>
      <c r="L51" s="94"/>
      <c r="M51" s="94"/>
      <c r="N51" s="94"/>
      <c r="O51" s="94"/>
      <c r="P51" s="94"/>
      <c r="Q51" s="94"/>
      <c r="R51" s="94"/>
      <c r="S51" s="197"/>
      <c r="T51" s="108"/>
    </row>
    <row r="52" spans="1:20" ht="13.5" customHeight="1">
      <c r="A52" s="118"/>
      <c r="B52" s="118"/>
      <c r="C52" s="76" t="s">
        <v>210</v>
      </c>
      <c r="E52" s="81"/>
      <c r="F52" s="81"/>
      <c r="G52" s="81"/>
      <c r="I52" s="159">
        <f>IF(OR('Data Entry Page'!H43&lt;&gt;"",'Informational Form A'!$T$45&lt;&gt;""),IF('Data Entry Page'!H43&gt;0,'Data Entry Page'!H43,0),"")</f>
      </c>
      <c r="J52" s="94"/>
      <c r="K52" s="159">
        <f>IF(OR('Data Entry Page'!J43&lt;&gt;"",'Informational Form A'!$T$45&lt;&gt;""),IF('Data Entry Page'!J43&gt;0,'Data Entry Page'!J43,0),"")</f>
      </c>
      <c r="L52" s="94"/>
      <c r="M52" s="159">
        <f>IF(OR('Data Entry Page'!L43&lt;&gt;"",'Informational Form A'!$T$45&lt;&gt;""),IF('Data Entry Page'!L43&gt;0,'Data Entry Page'!L43,0),"")</f>
      </c>
      <c r="N52" s="94"/>
      <c r="O52" s="159">
        <f>IF(OR('Data Entry Page'!N43&lt;&gt;"",'Informational Form A'!$T$45&lt;&gt;""),IF('Data Entry Page'!N43&gt;0,'Data Entry Page'!N43,0),"")</f>
      </c>
      <c r="P52" s="94"/>
      <c r="Q52" s="94"/>
      <c r="R52" s="94"/>
      <c r="S52" s="197"/>
      <c r="T52" s="159">
        <f>IF(OR(I52&lt;&gt;"",K52&lt;&gt;"",M52&lt;&gt;"",O52&lt;&gt;""),+I52+K52+M52+O52,"")</f>
      </c>
    </row>
    <row r="53" spans="4:20" ht="1.5" customHeight="1">
      <c r="D53" s="81"/>
      <c r="E53" s="81"/>
      <c r="F53" s="81"/>
      <c r="G53" s="81"/>
      <c r="J53" s="94"/>
      <c r="K53" s="94"/>
      <c r="L53" s="94"/>
      <c r="M53" s="94"/>
      <c r="N53" s="94"/>
      <c r="O53" s="94"/>
      <c r="P53" s="94"/>
      <c r="Q53" s="94"/>
      <c r="R53" s="94"/>
      <c r="S53" s="197"/>
      <c r="T53" s="108"/>
    </row>
    <row r="54" spans="1:20" ht="13.5" customHeight="1">
      <c r="A54" s="118" t="s">
        <v>32</v>
      </c>
      <c r="B54" s="118" t="s">
        <v>104</v>
      </c>
      <c r="C54" s="409" t="s">
        <v>211</v>
      </c>
      <c r="D54" s="387"/>
      <c r="E54" s="387"/>
      <c r="F54" s="387"/>
      <c r="G54" s="387"/>
      <c r="H54" s="387"/>
      <c r="J54" s="94"/>
      <c r="K54" s="94"/>
      <c r="L54" s="94"/>
      <c r="M54" s="94"/>
      <c r="N54" s="94"/>
      <c r="O54" s="94"/>
      <c r="P54" s="94"/>
      <c r="Q54" s="94"/>
      <c r="R54" s="94"/>
      <c r="S54" s="197"/>
      <c r="T54" s="108"/>
    </row>
    <row r="55" spans="1:20" ht="15.75" customHeight="1">
      <c r="A55" s="118"/>
      <c r="B55" s="118"/>
      <c r="C55" s="387"/>
      <c r="D55" s="387"/>
      <c r="E55" s="387"/>
      <c r="F55" s="387"/>
      <c r="G55" s="387"/>
      <c r="H55" s="387"/>
      <c r="J55" s="94"/>
      <c r="K55" s="94"/>
      <c r="L55" s="94"/>
      <c r="M55" s="94"/>
      <c r="N55" s="94"/>
      <c r="O55" s="94"/>
      <c r="P55" s="94"/>
      <c r="Q55" s="94"/>
      <c r="R55" s="94"/>
      <c r="S55" s="197"/>
      <c r="T55" s="108"/>
    </row>
    <row r="56" spans="1:20" ht="13.5" customHeight="1">
      <c r="A56" s="118"/>
      <c r="B56" s="118"/>
      <c r="C56" s="387"/>
      <c r="D56" s="387"/>
      <c r="E56" s="387"/>
      <c r="F56" s="387"/>
      <c r="G56" s="387"/>
      <c r="H56" s="387"/>
      <c r="I56" s="159">
        <f>IF(OR('Data Entry Page'!H45&lt;&gt;"",'Informational Form A'!$T$36&lt;&gt;""),IF('Data Entry Page'!H45&gt;0,'Data Entry Page'!H45,0),"")</f>
      </c>
      <c r="J56" s="94"/>
      <c r="K56" s="159">
        <f>IF(OR('Data Entry Page'!J45&lt;&gt;"",'Informational Form A'!$T$36&lt;&gt;""),IF('Data Entry Page'!J45&gt;0,'Data Entry Page'!J45,0),"")</f>
      </c>
      <c r="L56" s="94"/>
      <c r="M56" s="159">
        <f>IF(OR('Data Entry Page'!L45&lt;&gt;"",'Informational Form A'!$T$36&lt;&gt;""),IF('Data Entry Page'!L45&gt;0,'Data Entry Page'!L45,0),"")</f>
      </c>
      <c r="N56" s="94"/>
      <c r="O56" s="94"/>
      <c r="P56" s="94"/>
      <c r="Q56" s="94"/>
      <c r="R56" s="94"/>
      <c r="S56" s="197"/>
      <c r="T56" s="108"/>
    </row>
    <row r="57" spans="4:20" ht="1.5" customHeight="1">
      <c r="D57" s="81"/>
      <c r="E57" s="81"/>
      <c r="F57" s="81"/>
      <c r="G57" s="81"/>
      <c r="I57" s="122"/>
      <c r="J57" s="122"/>
      <c r="K57" s="122"/>
      <c r="L57" s="122"/>
      <c r="M57" s="122"/>
      <c r="N57" s="122"/>
      <c r="O57" s="122"/>
      <c r="P57" s="122"/>
      <c r="Q57" s="122"/>
      <c r="R57" s="122"/>
      <c r="S57" s="123"/>
      <c r="T57" s="124"/>
    </row>
    <row r="58" spans="1:20" ht="13.5" customHeight="1">
      <c r="A58" s="118" t="s">
        <v>33</v>
      </c>
      <c r="B58" s="118"/>
      <c r="C58" s="79" t="s">
        <v>31</v>
      </c>
      <c r="I58" s="122"/>
      <c r="J58" s="122"/>
      <c r="K58" s="122"/>
      <c r="L58" s="122"/>
      <c r="M58" s="122"/>
      <c r="N58" s="122"/>
      <c r="O58" s="122"/>
      <c r="P58" s="122"/>
      <c r="Q58" s="122"/>
      <c r="R58" s="122"/>
      <c r="S58" s="123"/>
      <c r="T58" s="124"/>
    </row>
    <row r="59" spans="3:20" ht="13.5" customHeight="1">
      <c r="C59" s="80" t="s">
        <v>131</v>
      </c>
      <c r="I59" s="159">
        <f>IF(OR(I45&lt;&gt;"",I48&lt;&gt;"",I52&lt;&gt;"",I56&lt;&gt;""),+I45-I48-I52-I56,"")</f>
      </c>
      <c r="J59" s="94"/>
      <c r="K59" s="159">
        <f>IF(OR(K45&lt;&gt;"",K48&lt;&gt;"",K52&lt;&gt;"",K56&lt;&gt;""),+K45-K48-K52-K56,"")</f>
      </c>
      <c r="L59" s="94"/>
      <c r="M59" s="159">
        <f>IF(OR(M45&lt;&gt;"",M48&lt;&gt;"",M52&lt;&gt;"",M56&lt;&gt;""),+M45-M48-M52-M56,"")</f>
      </c>
      <c r="N59" s="94"/>
      <c r="O59" s="159">
        <f>IF(OR(O45&lt;&gt;"",O48&lt;&gt;"",O52&lt;&gt;""),+O45-O48-O52,"")</f>
      </c>
      <c r="P59" s="94"/>
      <c r="Q59" s="159">
        <f>IF(T45&lt;&gt;"",+I59+K59+M59+O59,"")</f>
      </c>
      <c r="R59" s="94"/>
      <c r="S59" s="197"/>
      <c r="T59" s="159">
        <f>IF(OR(T45&lt;&gt;"",T48&lt;&gt;"",T52&lt;&gt;""),+T45-T48-T52,"")</f>
      </c>
    </row>
    <row r="60" spans="3:20" ht="15">
      <c r="C60" s="80"/>
      <c r="I60" s="201"/>
      <c r="J60" s="94"/>
      <c r="K60" s="201"/>
      <c r="L60" s="94"/>
      <c r="M60" s="201"/>
      <c r="N60" s="94"/>
      <c r="O60" s="201"/>
      <c r="P60" s="94"/>
      <c r="Q60" s="201"/>
      <c r="R60" s="94"/>
      <c r="S60" s="197"/>
      <c r="T60" s="201"/>
    </row>
    <row r="61" spans="4:20" ht="15">
      <c r="D61" s="81"/>
      <c r="E61" s="81"/>
      <c r="F61" s="81"/>
      <c r="G61" s="81"/>
      <c r="J61" s="94"/>
      <c r="K61" s="94"/>
      <c r="L61" s="94"/>
      <c r="M61" s="94"/>
      <c r="N61" s="94"/>
      <c r="O61" s="94"/>
      <c r="P61" s="94"/>
      <c r="Q61" s="94"/>
      <c r="R61" s="94"/>
      <c r="S61" s="197"/>
      <c r="T61" s="108"/>
    </row>
    <row r="62" spans="4:20" ht="3" customHeight="1">
      <c r="D62" s="81"/>
      <c r="E62" s="81"/>
      <c r="F62" s="81"/>
      <c r="G62" s="81"/>
      <c r="J62" s="94"/>
      <c r="K62" s="94"/>
      <c r="L62" s="94"/>
      <c r="M62" s="94"/>
      <c r="N62" s="94"/>
      <c r="O62" s="94"/>
      <c r="P62" s="94"/>
      <c r="Q62" s="94"/>
      <c r="R62" s="94"/>
      <c r="S62" s="197"/>
      <c r="T62" s="108"/>
    </row>
    <row r="63" spans="1:20" ht="15.75" hidden="1">
      <c r="A63" s="127" t="s">
        <v>64</v>
      </c>
      <c r="B63" s="127"/>
      <c r="C63" s="127"/>
      <c r="D63" s="128"/>
      <c r="E63" s="128"/>
      <c r="F63" s="128"/>
      <c r="G63" s="128"/>
      <c r="J63" s="94"/>
      <c r="K63" s="94"/>
      <c r="L63" s="94"/>
      <c r="M63" s="94"/>
      <c r="N63" s="94"/>
      <c r="O63" s="94"/>
      <c r="P63" s="94"/>
      <c r="Q63" s="159">
        <f>IF(Q22&lt;&gt;"",+I22+K22+M22+O22+I26+K26+M26+I29+K29+M29+O29+I33+K33+M33+I48+K48+M48+O48+I52+K52+M52+O52+I56+K56+M56+T112,"")</f>
      </c>
      <c r="R63" s="94"/>
      <c r="S63" s="197"/>
      <c r="T63" s="108"/>
    </row>
    <row r="64" spans="4:20" ht="3" customHeight="1">
      <c r="D64" s="81"/>
      <c r="E64" s="81"/>
      <c r="F64" s="81"/>
      <c r="G64" s="81"/>
      <c r="I64" s="122"/>
      <c r="J64" s="122"/>
      <c r="K64" s="122"/>
      <c r="L64" s="122"/>
      <c r="M64" s="122"/>
      <c r="N64" s="122"/>
      <c r="O64" s="122"/>
      <c r="P64" s="122"/>
      <c r="Q64" s="122"/>
      <c r="R64" s="122"/>
      <c r="S64" s="123"/>
      <c r="T64" s="124"/>
    </row>
    <row r="65" spans="4:20" ht="3" customHeight="1">
      <c r="D65" s="81"/>
      <c r="E65" s="81"/>
      <c r="F65" s="81"/>
      <c r="G65" s="81"/>
      <c r="I65" s="122"/>
      <c r="J65" s="122"/>
      <c r="K65" s="122"/>
      <c r="L65" s="122"/>
      <c r="M65" s="122"/>
      <c r="N65" s="122"/>
      <c r="O65" s="122"/>
      <c r="P65" s="122"/>
      <c r="Q65" s="122"/>
      <c r="R65" s="122"/>
      <c r="S65" s="123"/>
      <c r="T65" s="124"/>
    </row>
    <row r="66" spans="4:20" ht="15">
      <c r="D66" s="81"/>
      <c r="E66" s="81"/>
      <c r="F66" s="81"/>
      <c r="G66" s="81"/>
      <c r="I66" s="122"/>
      <c r="J66" s="122"/>
      <c r="K66" s="122"/>
      <c r="L66" s="122"/>
      <c r="M66" s="122"/>
      <c r="N66" s="122"/>
      <c r="O66" s="122"/>
      <c r="P66" s="122"/>
      <c r="Q66" s="122"/>
      <c r="R66" s="122"/>
      <c r="S66" s="123"/>
      <c r="T66" s="124"/>
    </row>
    <row r="67" spans="4:20" ht="3" customHeight="1">
      <c r="D67" s="81"/>
      <c r="E67" s="81"/>
      <c r="F67" s="81"/>
      <c r="G67" s="81"/>
      <c r="I67" s="122"/>
      <c r="J67" s="122"/>
      <c r="K67" s="122"/>
      <c r="L67" s="122"/>
      <c r="M67" s="122"/>
      <c r="N67" s="122"/>
      <c r="O67" s="122"/>
      <c r="P67" s="122"/>
      <c r="Q67" s="122"/>
      <c r="R67" s="122"/>
      <c r="S67" s="123"/>
      <c r="T67" s="124"/>
    </row>
    <row r="68" spans="1:20" ht="13.5" customHeight="1">
      <c r="A68" s="118" t="s">
        <v>35</v>
      </c>
      <c r="B68" s="118"/>
      <c r="C68" s="79" t="s">
        <v>109</v>
      </c>
      <c r="S68" s="111"/>
      <c r="T68" s="59"/>
    </row>
    <row r="69" spans="3:20" ht="12.75" customHeight="1">
      <c r="C69" s="407" t="s">
        <v>241</v>
      </c>
      <c r="D69" s="407"/>
      <c r="E69" s="407"/>
      <c r="F69" s="407"/>
      <c r="G69" s="407"/>
      <c r="O69" s="129"/>
      <c r="S69" s="111"/>
      <c r="T69" s="59"/>
    </row>
    <row r="70" spans="3:20" ht="13.5" customHeight="1">
      <c r="C70" s="407"/>
      <c r="D70" s="407"/>
      <c r="E70" s="407"/>
      <c r="F70" s="407"/>
      <c r="G70" s="407"/>
      <c r="I70" s="130">
        <f>IF(OR(I36&lt;&gt;"",I59&lt;&gt;""),IF(I59&gt;0,ROUND(+(I36-I59)/I59,6),0),"")</f>
      </c>
      <c r="J70" s="129"/>
      <c r="K70" s="130">
        <f>IF(OR(K36&lt;&gt;"",K59&lt;&gt;""),IF(K59&gt;0,ROUND(+(K36-K59)/K59,6),0),"")</f>
      </c>
      <c r="L70" s="129"/>
      <c r="M70" s="130">
        <f>IF(OR(M36&lt;&gt;"",M59&lt;&gt;""),IF(M59&gt;0,ROUND(+(M36-M59)/M59,6),0),"")</f>
      </c>
      <c r="N70" s="129"/>
      <c r="O70" s="130">
        <f>IF(OR(O36&lt;&gt;"",O59&lt;&gt;""),IF(O59&gt;0,ROUND(+(O36-O59)/O59,6),0),"")</f>
      </c>
      <c r="P70" s="129"/>
      <c r="Q70" s="131"/>
      <c r="R70" s="129"/>
      <c r="S70" s="132"/>
      <c r="T70" s="130">
        <f>IF(OR(T36&lt;&gt;"",T59&lt;&gt;""),IF(T59&gt;0,ROUND(+(T36-T59)/T59,6),0),"")</f>
      </c>
    </row>
    <row r="71" spans="4:20" ht="1.5" customHeight="1">
      <c r="D71" s="81"/>
      <c r="E71" s="81"/>
      <c r="F71" s="81"/>
      <c r="G71" s="81"/>
      <c r="I71" s="122"/>
      <c r="J71" s="122"/>
      <c r="K71" s="122"/>
      <c r="L71" s="122"/>
      <c r="M71" s="122"/>
      <c r="N71" s="122"/>
      <c r="O71" s="122"/>
      <c r="P71" s="122"/>
      <c r="Q71" s="122"/>
      <c r="R71" s="122"/>
      <c r="S71" s="123"/>
      <c r="T71" s="124"/>
    </row>
    <row r="72" spans="1:20" ht="13.5" customHeight="1">
      <c r="A72" s="118" t="s">
        <v>36</v>
      </c>
      <c r="B72" s="118"/>
      <c r="C72" s="79" t="s">
        <v>127</v>
      </c>
      <c r="I72" s="129"/>
      <c r="J72" s="129"/>
      <c r="K72" s="129"/>
      <c r="L72" s="129"/>
      <c r="M72" s="129"/>
      <c r="N72" s="129"/>
      <c r="O72" s="129"/>
      <c r="P72" s="129"/>
      <c r="Q72" s="129"/>
      <c r="R72" s="129"/>
      <c r="S72" s="132"/>
      <c r="T72" s="133"/>
    </row>
    <row r="73" spans="3:20" ht="13.5" customHeight="1">
      <c r="C73" s="76" t="s">
        <v>34</v>
      </c>
      <c r="E73" s="76"/>
      <c r="F73" s="76"/>
      <c r="G73" s="76"/>
      <c r="I73" s="278">
        <f>IF('Data Entry Page'!$S$5=2015,0.008,"Use Prior Year Calculator")</f>
        <v>0.008</v>
      </c>
      <c r="J73" s="279"/>
      <c r="K73" s="278">
        <f>IF('Data Entry Page'!$S$5=2015,0.008,"Use Prior Year Calculator")</f>
        <v>0.008</v>
      </c>
      <c r="L73" s="279"/>
      <c r="M73" s="278">
        <f>IF('Data Entry Page'!$S$5=2015,0.008,"Use Prior Year Calculator")</f>
        <v>0.008</v>
      </c>
      <c r="N73" s="279"/>
      <c r="O73" s="278">
        <f>IF('Data Entry Page'!$S$5=2015,0.008,"Use Prior Year Calculator")</f>
        <v>0.008</v>
      </c>
      <c r="P73" s="279"/>
      <c r="Q73" s="280"/>
      <c r="R73" s="281"/>
      <c r="S73" s="282"/>
      <c r="T73" s="278">
        <f>IF('Data Entry Page'!$S$5=2015,0.008,"Use Prior Year Calculator")</f>
        <v>0.008</v>
      </c>
    </row>
    <row r="74" spans="3:20" ht="1.5" customHeight="1">
      <c r="C74" s="81"/>
      <c r="E74" s="81"/>
      <c r="F74" s="81"/>
      <c r="G74" s="81"/>
      <c r="I74" s="122"/>
      <c r="J74" s="122"/>
      <c r="K74" s="122"/>
      <c r="L74" s="122"/>
      <c r="M74" s="122"/>
      <c r="N74" s="122"/>
      <c r="O74" s="122"/>
      <c r="P74" s="122"/>
      <c r="Q74" s="122"/>
      <c r="R74" s="122"/>
      <c r="S74" s="123"/>
      <c r="T74" s="124"/>
    </row>
    <row r="75" spans="1:20" ht="13.5" customHeight="1">
      <c r="A75" s="118" t="s">
        <v>37</v>
      </c>
      <c r="B75" s="118"/>
      <c r="C75" s="80" t="s">
        <v>445</v>
      </c>
      <c r="I75" s="159">
        <f>IF(+I59&lt;&gt;"",+I59,"")</f>
      </c>
      <c r="J75" s="94"/>
      <c r="K75" s="159">
        <f>IF(+K59&lt;&gt;"",+K59,"")</f>
      </c>
      <c r="L75" s="94"/>
      <c r="M75" s="159">
        <f>IF(+M59&lt;&gt;"",+M59,"")</f>
      </c>
      <c r="N75" s="94"/>
      <c r="O75" s="159">
        <f>IF(+O59&lt;&gt;"",+O59,"")</f>
      </c>
      <c r="P75" s="94"/>
      <c r="Q75" s="94"/>
      <c r="R75" s="94"/>
      <c r="S75" s="197"/>
      <c r="T75" s="159">
        <f>IF(+T59&lt;&gt;"",+T59,"")</f>
      </c>
    </row>
    <row r="76" spans="4:20" ht="1.5" customHeight="1">
      <c r="D76" s="81"/>
      <c r="E76" s="81"/>
      <c r="F76" s="81"/>
      <c r="G76" s="81"/>
      <c r="I76" s="122"/>
      <c r="J76" s="122"/>
      <c r="K76" s="122"/>
      <c r="L76" s="122"/>
      <c r="M76" s="122"/>
      <c r="N76" s="122"/>
      <c r="O76" s="122"/>
      <c r="P76" s="122"/>
      <c r="Q76" s="122"/>
      <c r="R76" s="122"/>
      <c r="S76" s="123"/>
      <c r="T76" s="124"/>
    </row>
    <row r="77" spans="1:20" ht="13.5" customHeight="1">
      <c r="A77" s="118" t="s">
        <v>38</v>
      </c>
      <c r="B77" s="118"/>
      <c r="C77" s="253">
        <f>+C38</f>
        <v>-2014</v>
      </c>
      <c r="D77" s="79" t="s">
        <v>313</v>
      </c>
      <c r="I77" s="122"/>
      <c r="J77" s="122"/>
      <c r="K77" s="122"/>
      <c r="L77" s="122"/>
      <c r="M77" s="122"/>
      <c r="N77" s="122"/>
      <c r="O77" s="122"/>
      <c r="P77" s="122"/>
      <c r="Q77" s="122"/>
      <c r="R77" s="124"/>
      <c r="S77" s="123"/>
      <c r="T77" s="124"/>
    </row>
    <row r="78" spans="1:20" ht="13.5" customHeight="1">
      <c r="A78" s="118"/>
      <c r="B78" s="118"/>
      <c r="C78" s="80" t="s">
        <v>391</v>
      </c>
      <c r="I78" s="47">
        <f>IF('Data Entry Page'!$P$16&lt;&gt;"",IF('Data Entry Page'!H16&gt;0,'Data Entry Page'!H16,0),"")</f>
      </c>
      <c r="J78" s="196"/>
      <c r="K78" s="47">
        <f>IF('Data Entry Page'!$P$16&lt;&gt;"",IF('Data Entry Page'!J16&gt;0,'Data Entry Page'!J16,0),"")</f>
      </c>
      <c r="L78" s="196"/>
      <c r="M78" s="47">
        <f>IF('Data Entry Page'!$P$16&lt;&gt;"",IF('Data Entry Page'!L16&gt;0,'Data Entry Page'!L16,0),"")</f>
      </c>
      <c r="N78" s="196"/>
      <c r="O78" s="47">
        <f>IF('Data Entry Page'!$P$16&lt;&gt;"",IF('Data Entry Page'!N16&gt;0,'Data Entry Page'!N16,0),"")</f>
      </c>
      <c r="P78" s="196"/>
      <c r="Q78" s="198"/>
      <c r="R78" s="199"/>
      <c r="S78" s="200"/>
      <c r="T78" s="47">
        <f>IF('Data Entry Page'!P16&lt;&gt;"",'Data Entry Page'!P16,"")</f>
      </c>
    </row>
    <row r="79" spans="4:20" ht="1.5" customHeight="1">
      <c r="D79" s="81"/>
      <c r="E79" s="81"/>
      <c r="F79" s="81"/>
      <c r="G79" s="81"/>
      <c r="I79" s="122"/>
      <c r="J79" s="122"/>
      <c r="K79" s="122"/>
      <c r="L79" s="122"/>
      <c r="M79" s="122"/>
      <c r="N79" s="122"/>
      <c r="O79" s="122"/>
      <c r="P79" s="122"/>
      <c r="Q79" s="122"/>
      <c r="R79" s="122"/>
      <c r="S79" s="123"/>
      <c r="T79" s="124"/>
    </row>
    <row r="80" spans="1:20" ht="13.5" customHeight="1">
      <c r="A80" s="118" t="s">
        <v>39</v>
      </c>
      <c r="B80" s="118"/>
      <c r="C80" s="79" t="s">
        <v>145</v>
      </c>
      <c r="I80" s="122"/>
      <c r="J80" s="122"/>
      <c r="K80" s="122"/>
      <c r="L80" s="122"/>
      <c r="M80" s="122"/>
      <c r="N80" s="122"/>
      <c r="O80" s="122"/>
      <c r="P80" s="122"/>
      <c r="Q80" s="122"/>
      <c r="R80" s="122"/>
      <c r="S80" s="123"/>
      <c r="T80" s="124"/>
    </row>
    <row r="81" spans="3:19" ht="13.5" customHeight="1">
      <c r="C81" s="135" t="s">
        <v>146</v>
      </c>
      <c r="I81" s="48"/>
      <c r="P81" s="122"/>
      <c r="Q81" s="126"/>
      <c r="R81" s="122"/>
      <c r="S81" s="123"/>
    </row>
    <row r="82" spans="3:20" ht="13.5" customHeight="1">
      <c r="C82" s="80" t="s">
        <v>212</v>
      </c>
      <c r="I82" s="159">
        <f>IF(OR(I75&lt;&gt;"",I78&lt;&gt;""),ROUND(+(I75*I78)/100,0),"")</f>
      </c>
      <c r="J82" s="94"/>
      <c r="K82" s="159">
        <f>IF(OR(K75&lt;&gt;"",K78&lt;&gt;""),ROUND(+(K75*K78)/100,0),"")</f>
      </c>
      <c r="L82" s="94"/>
      <c r="M82" s="159">
        <f>IF(OR(M75&lt;&gt;"",M78&lt;&gt;""),ROUND(+(M75*M78)/100,0),"")</f>
      </c>
      <c r="N82" s="94"/>
      <c r="O82" s="159">
        <f>IF(OR(O75&lt;&gt;"",O78&lt;&gt;""),ROUND(+(O75*O78)/100,0),"")</f>
      </c>
      <c r="P82" s="94"/>
      <c r="Q82" s="201"/>
      <c r="R82" s="94"/>
      <c r="S82" s="197"/>
      <c r="T82" s="159">
        <f>IF(OR(T75&lt;&gt;"",T78&lt;&gt;""),ROUND(+(T75*T78)/100,0),"")</f>
      </c>
    </row>
    <row r="83" spans="3:20" ht="1.5" customHeight="1">
      <c r="C83" s="81"/>
      <c r="E83" s="81"/>
      <c r="F83" s="81"/>
      <c r="G83" s="81"/>
      <c r="J83" s="94"/>
      <c r="K83" s="94"/>
      <c r="L83" s="94"/>
      <c r="M83" s="94"/>
      <c r="N83" s="94"/>
      <c r="O83" s="94"/>
      <c r="P83" s="94"/>
      <c r="Q83" s="94"/>
      <c r="R83" s="94"/>
      <c r="S83" s="197"/>
      <c r="T83" s="108"/>
    </row>
    <row r="84" spans="3:20" ht="15" hidden="1">
      <c r="C84" s="81"/>
      <c r="E84" s="81"/>
      <c r="F84" s="81"/>
      <c r="G84" s="81"/>
      <c r="I84" s="94">
        <f>IF((+'Data Entry Page'!$H$39+'Data Entry Page'!$J$39+'Data Entry Page'!$L$39)=0,0,+'Data Entry Page'!H39/(+'Data Entry Page'!$H$39+'Data Entry Page'!$J$39+'Data Entry Page'!$L$39)*'Data Entry Page'!$H$47)</f>
        <v>0</v>
      </c>
      <c r="J84" s="94"/>
      <c r="K84" s="94">
        <f>IF((+'Data Entry Page'!$H$39+'Data Entry Page'!$J$39+'Data Entry Page'!$L$39)=0,0,+'Data Entry Page'!J39/(+'Data Entry Page'!$H$39+'Data Entry Page'!$J$39+'Data Entry Page'!$L$39)*'Data Entry Page'!$H$47)</f>
        <v>0</v>
      </c>
      <c r="L84" s="94"/>
      <c r="M84" s="94">
        <f>IF((+'Data Entry Page'!$H$39+'Data Entry Page'!$J$39+'Data Entry Page'!$L$39)=0,0,+'Data Entry Page'!L39/(+'Data Entry Page'!$H$39+'Data Entry Page'!$J$39+'Data Entry Page'!$L$39)*'Data Entry Page'!$H$47)</f>
        <v>0</v>
      </c>
      <c r="N84" s="94"/>
      <c r="O84" s="94"/>
      <c r="P84" s="94"/>
      <c r="Q84" s="94"/>
      <c r="R84" s="94"/>
      <c r="S84" s="197"/>
      <c r="T84" s="108">
        <f>+ROUND(I84,0)+ROUND(K84,0)+ROUND(M84,0)</f>
        <v>0</v>
      </c>
    </row>
    <row r="85" spans="3:20" ht="4.5" customHeight="1" hidden="1">
      <c r="C85" s="81"/>
      <c r="E85" s="81"/>
      <c r="F85" s="81"/>
      <c r="G85" s="81"/>
      <c r="J85" s="94"/>
      <c r="K85" s="94"/>
      <c r="L85" s="94"/>
      <c r="M85" s="94"/>
      <c r="N85" s="94"/>
      <c r="O85" s="94"/>
      <c r="P85" s="94"/>
      <c r="Q85" s="94"/>
      <c r="R85" s="94"/>
      <c r="S85" s="197"/>
      <c r="T85" s="108"/>
    </row>
    <row r="86" spans="1:20" ht="15">
      <c r="A86" s="103" t="s">
        <v>40</v>
      </c>
      <c r="B86" s="103" t="s">
        <v>104</v>
      </c>
      <c r="C86" s="66" t="s">
        <v>142</v>
      </c>
      <c r="E86" s="81"/>
      <c r="F86" s="81"/>
      <c r="G86" s="81"/>
      <c r="J86" s="94"/>
      <c r="K86" s="94"/>
      <c r="L86" s="94"/>
      <c r="M86" s="94"/>
      <c r="N86" s="94"/>
      <c r="O86" s="94"/>
      <c r="P86" s="94"/>
      <c r="Q86" s="94"/>
      <c r="R86" s="94"/>
      <c r="S86" s="197"/>
      <c r="T86" s="108"/>
    </row>
    <row r="87" spans="3:20" ht="15" customHeight="1">
      <c r="C87" s="66" t="s">
        <v>143</v>
      </c>
      <c r="E87" s="81"/>
      <c r="F87" s="81"/>
      <c r="G87" s="81"/>
      <c r="J87" s="94"/>
      <c r="K87" s="94"/>
      <c r="L87" s="94"/>
      <c r="M87" s="94"/>
      <c r="N87" s="94"/>
      <c r="O87" s="94"/>
      <c r="P87" s="94"/>
      <c r="Q87" s="94"/>
      <c r="R87" s="94"/>
      <c r="S87" s="197"/>
      <c r="T87" s="94"/>
    </row>
    <row r="88" spans="3:20" ht="15" customHeight="1">
      <c r="C88" s="81" t="s">
        <v>144</v>
      </c>
      <c r="E88" s="81"/>
      <c r="F88" s="81"/>
      <c r="G88" s="81"/>
      <c r="I88" s="159">
        <f>IF(+T84=T88,ROUND(I84,0),IF(T84&gt;T88,IF(OR(I84-INT(I84)&gt;K84-INT(K84),I84-INT(I84)&gt;M84-INT(M84))=TRUE,ROUND(I84,0),ROUND(I84,0)-1),IF(OR(I84-INT(I84)&lt;K84-INT(K84),I84-INT(I84)&lt;M84-INT(M84))=TRUE,ROUND(I84,0),ROUND(I84,0)+1)))</f>
        <v>0</v>
      </c>
      <c r="J88" s="94"/>
      <c r="K88" s="159">
        <f>IF(T84=T88,ROUND(K84,0),IF(T84&gt;T88,IF(OR(K84-INT(K84)&gt;I84-INT(I84),K84-INT(K84)&gt;M84-INT(M84))=TRUE,ROUND(K84,0),ROUND(K84,0)-1),IF(OR(K84-INT(K84)&lt;I84-INT(I84),K84-INT(K84)&lt;M84-INT(M84))=TRUE,ROUND(K84,0),ROUND(K84,0)+1)))</f>
        <v>0</v>
      </c>
      <c r="L88" s="94"/>
      <c r="M88" s="159">
        <f>IF(T84=T88,ROUND(M84,0),IF(T84&gt;T88,IF(OR(M84-INT(M84)&gt;I84-INT(I84),M84-INT(M84)&gt;K84-INT(K84))=TRUE,ROUND(M84,0),ROUND(M84,0)-1),IF(OR(M84-INT(M84)&lt;I84-INT(I84),M84-INT(M84)&lt;K84-INT(K84))=TRUE,ROUND(M84,0),ROUND(M84,0)+1)))</f>
        <v>0</v>
      </c>
      <c r="N88" s="94"/>
      <c r="O88" s="94"/>
      <c r="P88" s="94"/>
      <c r="Q88" s="94"/>
      <c r="R88" s="94"/>
      <c r="S88" s="197"/>
      <c r="T88" s="202">
        <f>IF('Data Entry Page'!H47&gt;0,'Data Entry Page'!H47,0)</f>
        <v>0</v>
      </c>
    </row>
    <row r="89" spans="3:20" ht="1.5" customHeight="1">
      <c r="C89" s="81"/>
      <c r="E89" s="81"/>
      <c r="F89" s="81"/>
      <c r="G89" s="81"/>
      <c r="J89" s="94"/>
      <c r="K89" s="94"/>
      <c r="L89" s="94"/>
      <c r="M89" s="94"/>
      <c r="N89" s="94"/>
      <c r="O89" s="94"/>
      <c r="P89" s="94"/>
      <c r="Q89" s="94"/>
      <c r="R89" s="94"/>
      <c r="S89" s="197"/>
      <c r="T89" s="108"/>
    </row>
    <row r="90" spans="1:20" ht="15" customHeight="1">
      <c r="A90" s="103" t="s">
        <v>41</v>
      </c>
      <c r="C90" s="66" t="s">
        <v>202</v>
      </c>
      <c r="E90" s="81"/>
      <c r="F90" s="81"/>
      <c r="G90" s="81"/>
      <c r="I90" s="159">
        <f>IF(OR(I82&lt;&gt;"",I88&gt;0),+I82+I88,"")</f>
      </c>
      <c r="J90" s="94"/>
      <c r="K90" s="159">
        <f>IF(OR(K82&lt;&gt;"",K88&gt;0),+K82+K88,"")</f>
      </c>
      <c r="L90" s="94"/>
      <c r="M90" s="159">
        <f>IF(OR(M82&lt;&gt;"",M88&gt;0),+M82+M88,"")</f>
      </c>
      <c r="N90" s="94"/>
      <c r="O90" s="159">
        <f>IF(OR(O82&lt;&gt;"",O88&gt;0),+O82+O88,"")</f>
      </c>
      <c r="P90" s="94"/>
      <c r="Q90" s="94"/>
      <c r="R90" s="94"/>
      <c r="S90" s="197"/>
      <c r="T90" s="159">
        <f>IF(OR(T82&lt;&gt;"",T88&gt;0),+T82+T88,"")</f>
      </c>
    </row>
    <row r="91" spans="3:20" ht="1.5" customHeight="1">
      <c r="C91" s="81"/>
      <c r="E91" s="81"/>
      <c r="F91" s="81"/>
      <c r="G91" s="81"/>
      <c r="I91" s="122"/>
      <c r="J91" s="122"/>
      <c r="K91" s="122"/>
      <c r="L91" s="122"/>
      <c r="M91" s="122"/>
      <c r="N91" s="122"/>
      <c r="O91" s="122"/>
      <c r="P91" s="122"/>
      <c r="Q91" s="122"/>
      <c r="R91" s="122"/>
      <c r="S91" s="123"/>
      <c r="T91" s="124"/>
    </row>
    <row r="92" spans="1:20" ht="15" customHeight="1">
      <c r="A92" s="103" t="s">
        <v>42</v>
      </c>
      <c r="C92" s="79" t="s">
        <v>110</v>
      </c>
      <c r="S92" s="111"/>
      <c r="T92" s="59"/>
    </row>
    <row r="93" spans="1:20" ht="13.5" customHeight="1">
      <c r="A93" s="118"/>
      <c r="B93" s="118"/>
      <c r="C93" s="80" t="s">
        <v>191</v>
      </c>
      <c r="S93" s="111"/>
      <c r="T93" s="59"/>
    </row>
    <row r="94" spans="1:20" ht="13.5" customHeight="1">
      <c r="A94" s="118"/>
      <c r="B94" s="118"/>
      <c r="C94" s="80" t="s">
        <v>193</v>
      </c>
      <c r="S94" s="111"/>
      <c r="T94" s="59"/>
    </row>
    <row r="95" spans="1:20" ht="13.5" customHeight="1">
      <c r="A95" s="118"/>
      <c r="B95" s="118"/>
      <c r="C95" s="80" t="s">
        <v>192</v>
      </c>
      <c r="I95" s="130">
        <f>IF(I70&lt;&gt;"",IF(I70&lt;0,0,IF(AND(I70&gt;0.05,I73&gt;0.05),0.05,IF(I70&lt;I73,I70,I73))),"")</f>
      </c>
      <c r="J95" s="129"/>
      <c r="K95" s="130">
        <f>IF(K70&lt;&gt;"",IF(K70&lt;0,0,IF(AND(K70&gt;0.05,K73&gt;0.05),0.05,IF(K70&lt;K73,K70,K73))),"")</f>
      </c>
      <c r="L95" s="129"/>
      <c r="M95" s="130">
        <f>IF(M70&lt;&gt;"",IF(M70&lt;0,0,IF(AND(M70&gt;0.05,M73&gt;0.05),0.05,IF(M70&lt;M73,M70,M73))),"")</f>
      </c>
      <c r="N95" s="129"/>
      <c r="O95" s="130">
        <f>IF(O70&lt;&gt;"",IF(O70&lt;0,0,IF(AND(O70&gt;0.05,O73&gt;0.05),0.05,IF(O70&lt;O73,O70,O73))),"")</f>
      </c>
      <c r="P95" s="129"/>
      <c r="Q95" s="131"/>
      <c r="R95" s="129"/>
      <c r="S95" s="132"/>
      <c r="T95" s="130">
        <f>IF(T70&lt;&gt;"",IF(T70&lt;0,0,IF(AND(T70&gt;0.05,T73&gt;0.05),0.05,IF(T70&lt;T73,T70,T73))),"")</f>
      </c>
    </row>
    <row r="96" spans="3:20" ht="1.5" customHeight="1">
      <c r="C96" s="81"/>
      <c r="E96" s="81"/>
      <c r="F96" s="81"/>
      <c r="G96" s="81"/>
      <c r="I96" s="122"/>
      <c r="J96" s="122"/>
      <c r="K96" s="122"/>
      <c r="L96" s="122"/>
      <c r="M96" s="122"/>
      <c r="N96" s="122"/>
      <c r="O96" s="122"/>
      <c r="P96" s="122"/>
      <c r="Q96" s="122"/>
      <c r="R96" s="122"/>
      <c r="S96" s="123"/>
      <c r="T96" s="124"/>
    </row>
    <row r="97" spans="1:20" ht="13.5" customHeight="1">
      <c r="A97" s="118" t="s">
        <v>43</v>
      </c>
      <c r="B97" s="118"/>
      <c r="C97" s="79" t="s">
        <v>213</v>
      </c>
      <c r="I97" s="159">
        <f>IF(OR(I90&lt;&gt;"",I95&lt;&gt;""),ROUND(+I90*I95,0),"")</f>
      </c>
      <c r="J97" s="94"/>
      <c r="K97" s="159">
        <f>IF(OR(K90&lt;&gt;"",K95&lt;&gt;""),ROUND(+K90*K95,0),"")</f>
      </c>
      <c r="L97" s="94"/>
      <c r="M97" s="159">
        <f>IF(OR(M90&lt;&gt;"",M95&lt;&gt;""),ROUND(+M90*M95,0),"")</f>
      </c>
      <c r="N97" s="94"/>
      <c r="O97" s="159">
        <f>IF(OR(O90&lt;&gt;"",O95&lt;&gt;""),ROUND(+O90*O95,0),"")</f>
      </c>
      <c r="P97" s="94"/>
      <c r="Q97" s="201"/>
      <c r="R97" s="94"/>
      <c r="S97" s="197"/>
      <c r="T97" s="159">
        <f>IF(OR(T90&lt;&gt;"",T95&lt;&gt;""),ROUND(+T90*T95,0),"")</f>
      </c>
    </row>
    <row r="98" spans="3:20" ht="1.5" customHeight="1">
      <c r="C98" s="81"/>
      <c r="E98" s="81"/>
      <c r="F98" s="81"/>
      <c r="G98" s="81"/>
      <c r="J98" s="94"/>
      <c r="K98" s="94"/>
      <c r="L98" s="94"/>
      <c r="M98" s="94"/>
      <c r="N98" s="94"/>
      <c r="O98" s="94"/>
      <c r="P98" s="94"/>
      <c r="Q98" s="94"/>
      <c r="R98" s="94"/>
      <c r="S98" s="197"/>
      <c r="T98" s="108"/>
    </row>
    <row r="99" spans="1:20" ht="14.25" customHeight="1">
      <c r="A99" s="118" t="s">
        <v>45</v>
      </c>
      <c r="B99" s="118"/>
      <c r="C99" s="79" t="s">
        <v>111</v>
      </c>
      <c r="J99" s="94"/>
      <c r="K99" s="94"/>
      <c r="L99" s="94"/>
      <c r="M99" s="94"/>
      <c r="N99" s="94"/>
      <c r="O99" s="94"/>
      <c r="P99" s="94"/>
      <c r="Q99" s="94"/>
      <c r="R99" s="94"/>
      <c r="S99" s="197"/>
      <c r="T99" s="108"/>
    </row>
    <row r="100" spans="1:20" ht="12.75" customHeight="1">
      <c r="A100" s="118"/>
      <c r="B100" s="118"/>
      <c r="C100" s="80" t="s">
        <v>147</v>
      </c>
      <c r="I100" s="159">
        <f>IF(OR(I90&lt;&gt;"",I97&lt;&gt;""),+I90+I97,"")</f>
      </c>
      <c r="J100" s="94"/>
      <c r="K100" s="159">
        <f>IF(OR(K90&lt;&gt;"",K97&lt;&gt;""),+K90+K97,"")</f>
      </c>
      <c r="L100" s="94"/>
      <c r="M100" s="159">
        <f>IF(OR(M90&lt;&gt;"",M97&lt;&gt;""),+M90+M97,"")</f>
      </c>
      <c r="N100" s="94"/>
      <c r="O100" s="159">
        <f>IF(OR(O90&lt;&gt;"",O97&lt;&gt;""),+O90+O97,"")</f>
      </c>
      <c r="P100" s="94"/>
      <c r="Q100" s="201"/>
      <c r="R100" s="94"/>
      <c r="S100" s="197"/>
      <c r="T100" s="159">
        <f>IF(OR(T90&lt;&gt;"",T97&lt;&gt;""),+T90+T97,"")</f>
      </c>
    </row>
    <row r="101" spans="3:20" ht="1.5" customHeight="1">
      <c r="C101" s="81"/>
      <c r="E101" s="81"/>
      <c r="F101" s="81"/>
      <c r="G101" s="81"/>
      <c r="J101" s="94"/>
      <c r="K101" s="94"/>
      <c r="L101" s="94"/>
      <c r="M101" s="94"/>
      <c r="N101" s="94"/>
      <c r="O101" s="94"/>
      <c r="P101" s="94"/>
      <c r="Q101" s="94"/>
      <c r="R101" s="94"/>
      <c r="S101" s="197"/>
      <c r="T101" s="108"/>
    </row>
    <row r="102" spans="3:20" ht="15" hidden="1">
      <c r="C102" s="80"/>
      <c r="I102" s="94">
        <f>IF((+'Data Entry Page'!$H$31+'Data Entry Page'!$J$31+'Data Entry Page'!$L$31)=0,0,+'Data Entry Page'!H31/(+'Data Entry Page'!$H$31+'Data Entry Page'!$J$31+'Data Entry Page'!$L$31)*'Data Entry Page'!$P$47)</f>
        <v>0</v>
      </c>
      <c r="J102" s="94"/>
      <c r="K102" s="94">
        <f>IF((+'Data Entry Page'!$H$31+'Data Entry Page'!$J$31+'Data Entry Page'!$L$31)=0,0,+'Data Entry Page'!J31/(+'Data Entry Page'!$H$31+'Data Entry Page'!$J$31+'Data Entry Page'!$L$31)*'Data Entry Page'!$P$47)</f>
        <v>0</v>
      </c>
      <c r="L102" s="94"/>
      <c r="M102" s="94">
        <f>IF((+'Data Entry Page'!$H$31+'Data Entry Page'!$J$31+'Data Entry Page'!$L$31)=0,0,+'Data Entry Page'!L31/(+'Data Entry Page'!$H$31+'Data Entry Page'!$J$31+'Data Entry Page'!$L$31)*'Data Entry Page'!$P$47)</f>
        <v>0</v>
      </c>
      <c r="N102" s="94"/>
      <c r="O102" s="94"/>
      <c r="P102" s="94"/>
      <c r="Q102" s="94"/>
      <c r="R102" s="94"/>
      <c r="S102" s="197"/>
      <c r="T102" s="108">
        <f>+ROUND(I102,0)+ROUND(K102,0)+ROUND(M102,0)</f>
        <v>0</v>
      </c>
    </row>
    <row r="103" spans="1:20" ht="15">
      <c r="A103" s="103" t="s">
        <v>47</v>
      </c>
      <c r="B103" s="103" t="s">
        <v>104</v>
      </c>
      <c r="C103" s="66" t="s">
        <v>148</v>
      </c>
      <c r="E103" s="81"/>
      <c r="F103" s="81"/>
      <c r="G103" s="81"/>
      <c r="J103" s="94"/>
      <c r="K103" s="94"/>
      <c r="L103" s="94"/>
      <c r="M103" s="94"/>
      <c r="N103" s="94"/>
      <c r="O103" s="94"/>
      <c r="P103" s="94"/>
      <c r="Q103" s="94"/>
      <c r="R103" s="94"/>
      <c r="S103" s="197"/>
      <c r="T103" s="108"/>
    </row>
    <row r="104" spans="3:20" ht="15">
      <c r="C104" s="66" t="s">
        <v>242</v>
      </c>
      <c r="E104" s="81"/>
      <c r="F104" s="81"/>
      <c r="G104" s="81"/>
      <c r="J104" s="94"/>
      <c r="K104" s="94"/>
      <c r="L104" s="94"/>
      <c r="M104" s="94"/>
      <c r="N104" s="94"/>
      <c r="O104" s="94"/>
      <c r="P104" s="94"/>
      <c r="Q104" s="94"/>
      <c r="R104" s="94"/>
      <c r="S104" s="197"/>
      <c r="T104" s="108"/>
    </row>
    <row r="105" spans="3:20" ht="15">
      <c r="C105" s="81" t="s">
        <v>243</v>
      </c>
      <c r="E105" s="81"/>
      <c r="F105" s="81"/>
      <c r="G105" s="81"/>
      <c r="J105" s="94"/>
      <c r="K105" s="94"/>
      <c r="L105" s="94"/>
      <c r="M105" s="94"/>
      <c r="N105" s="94"/>
      <c r="O105" s="94"/>
      <c r="P105" s="94"/>
      <c r="Q105" s="94"/>
      <c r="R105" s="94"/>
      <c r="S105" s="197"/>
      <c r="T105" s="108"/>
    </row>
    <row r="106" spans="3:20" ht="15">
      <c r="C106" s="81" t="s">
        <v>244</v>
      </c>
      <c r="E106" s="81"/>
      <c r="F106" s="81"/>
      <c r="G106" s="81"/>
      <c r="J106" s="94"/>
      <c r="K106" s="94"/>
      <c r="L106" s="94"/>
      <c r="M106" s="94"/>
      <c r="N106" s="94"/>
      <c r="O106" s="94"/>
      <c r="P106" s="94"/>
      <c r="Q106" s="94"/>
      <c r="R106" s="94"/>
      <c r="S106" s="197"/>
      <c r="T106" s="108"/>
    </row>
    <row r="107" spans="3:20" ht="15">
      <c r="C107" s="81" t="s">
        <v>245</v>
      </c>
      <c r="E107" s="81"/>
      <c r="F107" s="81"/>
      <c r="G107" s="81"/>
      <c r="J107" s="94"/>
      <c r="K107" s="94"/>
      <c r="L107" s="94"/>
      <c r="M107" s="94"/>
      <c r="N107" s="94"/>
      <c r="O107" s="94"/>
      <c r="P107" s="94"/>
      <c r="Q107" s="94"/>
      <c r="R107" s="94"/>
      <c r="S107" s="197"/>
      <c r="T107" s="108"/>
    </row>
    <row r="108" spans="3:20" ht="15">
      <c r="C108" s="81" t="s">
        <v>246</v>
      </c>
      <c r="E108" s="81"/>
      <c r="F108" s="81"/>
      <c r="G108" s="81"/>
      <c r="J108" s="94"/>
      <c r="K108" s="94"/>
      <c r="L108" s="94"/>
      <c r="M108" s="94"/>
      <c r="N108" s="94"/>
      <c r="O108" s="94"/>
      <c r="P108" s="94"/>
      <c r="Q108" s="94"/>
      <c r="R108" s="94"/>
      <c r="S108" s="197"/>
      <c r="T108" s="108"/>
    </row>
    <row r="109" spans="3:20" ht="1.5" customHeight="1">
      <c r="C109" s="81"/>
      <c r="E109" s="81"/>
      <c r="F109" s="81"/>
      <c r="G109" s="81"/>
      <c r="J109" s="94"/>
      <c r="K109" s="94"/>
      <c r="L109" s="94"/>
      <c r="M109" s="94"/>
      <c r="N109" s="94"/>
      <c r="O109" s="94"/>
      <c r="P109" s="94"/>
      <c r="Q109" s="94"/>
      <c r="R109" s="94"/>
      <c r="S109" s="197"/>
      <c r="T109" s="108"/>
    </row>
    <row r="110" spans="3:20" ht="15">
      <c r="C110" s="81" t="s">
        <v>247</v>
      </c>
      <c r="E110" s="81"/>
      <c r="F110" s="81"/>
      <c r="G110" s="81"/>
      <c r="J110" s="94"/>
      <c r="K110" s="94"/>
      <c r="L110" s="94"/>
      <c r="M110" s="94"/>
      <c r="N110" s="94"/>
      <c r="O110" s="94"/>
      <c r="P110" s="94"/>
      <c r="Q110" s="94"/>
      <c r="R110" s="94"/>
      <c r="S110" s="197"/>
      <c r="T110" s="108"/>
    </row>
    <row r="111" spans="3:20" ht="15">
      <c r="C111" s="81" t="s">
        <v>149</v>
      </c>
      <c r="E111" s="81"/>
      <c r="F111" s="81"/>
      <c r="G111" s="81"/>
      <c r="J111" s="94"/>
      <c r="K111" s="94"/>
      <c r="L111" s="94"/>
      <c r="M111" s="94"/>
      <c r="N111" s="94"/>
      <c r="O111" s="94"/>
      <c r="P111" s="94"/>
      <c r="Q111" s="94"/>
      <c r="R111" s="94"/>
      <c r="S111" s="197"/>
      <c r="T111" s="108"/>
    </row>
    <row r="112" spans="3:20" ht="14.25" customHeight="1">
      <c r="C112" s="81" t="s">
        <v>150</v>
      </c>
      <c r="E112" s="81"/>
      <c r="F112" s="81"/>
      <c r="G112" s="81"/>
      <c r="I112" s="159">
        <f>IF(+T102=T112,ROUND(I102,0),IF(T102&gt;T112,IF(OR(I102-INT(I102)&gt;K102-INT(K102),I102-INT(I102)&gt;M102-INT(M102))=TRUE,ROUND(I102,0),ROUND(I102,0)-1),IF(OR(I102-INT(I102)&lt;K102-INT(K102),I102-INT(I102)&lt;M102-INT(M102))=TRUE,ROUND(I102,0),ROUND(I102,0)+1)))</f>
        <v>0</v>
      </c>
      <c r="J112" s="94"/>
      <c r="K112" s="159">
        <f>IF(T102=T112,ROUND(K102,0),IF(T102&gt;T112,IF(OR(K102-INT(K102)&gt;I102-INT(I102),K102-INT(K102)&gt;M102-INT(M102))=TRUE,ROUND(K102,0),ROUND(K102,0)-1),IF(OR(K102-INT(K102)&lt;I102-INT(I102),K102-INT(K102)&lt;M102-INT(M102))=TRUE,ROUND(K102,0),ROUND(K102,0)+1)))</f>
        <v>0</v>
      </c>
      <c r="L112" s="94"/>
      <c r="M112" s="159">
        <f>IF(T102=T112,ROUND(M102,0),IF(T102&gt;T112,IF(OR(M102-INT(M102)&gt;I102-INT(I102),M102-INT(M102)&gt;K102-INT(K102))=TRUE,ROUND(M102,0),ROUND(M102,0)-1),IF(OR(M102-INT(M102)&lt;I102-INT(I102),M102-INT(M102)&lt;K102-INT(K102))=TRUE,ROUND(M102,0),ROUND(M102,0)+1)))</f>
        <v>0</v>
      </c>
      <c r="N112" s="94"/>
      <c r="O112" s="94"/>
      <c r="P112" s="94"/>
      <c r="Q112" s="94"/>
      <c r="R112" s="94"/>
      <c r="S112" s="197"/>
      <c r="T112" s="159">
        <f>IF('Data Entry Page'!P47&gt;0,'Data Entry Page'!P47,0)</f>
        <v>0</v>
      </c>
    </row>
    <row r="113" spans="3:20" ht="15">
      <c r="C113" s="81"/>
      <c r="E113" s="81"/>
      <c r="F113" s="81"/>
      <c r="G113" s="81"/>
      <c r="J113" s="94"/>
      <c r="K113" s="94"/>
      <c r="L113" s="94"/>
      <c r="M113" s="94"/>
      <c r="N113" s="94"/>
      <c r="O113" s="94"/>
      <c r="P113" s="94"/>
      <c r="Q113" s="94"/>
      <c r="R113" s="94"/>
      <c r="S113" s="197"/>
      <c r="T113" s="108"/>
    </row>
    <row r="114" spans="4:20" ht="11.25" customHeight="1">
      <c r="D114" s="81"/>
      <c r="E114" s="81"/>
      <c r="F114" s="81"/>
      <c r="G114" s="81"/>
      <c r="J114" s="94"/>
      <c r="K114" s="94"/>
      <c r="L114" s="94"/>
      <c r="M114" s="94"/>
      <c r="N114" s="94"/>
      <c r="O114" s="94"/>
      <c r="P114" s="94"/>
      <c r="Q114" s="94"/>
      <c r="R114" s="94"/>
      <c r="S114" s="197"/>
      <c r="T114" s="108"/>
    </row>
    <row r="115" spans="4:20" ht="15">
      <c r="D115" s="81"/>
      <c r="E115" s="81"/>
      <c r="F115" s="81"/>
      <c r="G115" s="81"/>
      <c r="J115" s="94"/>
      <c r="K115" s="94"/>
      <c r="L115" s="94"/>
      <c r="M115" s="94"/>
      <c r="N115" s="94"/>
      <c r="O115" s="94"/>
      <c r="P115" s="94"/>
      <c r="Q115" s="94"/>
      <c r="R115" s="94"/>
      <c r="S115" s="197"/>
      <c r="T115" s="108"/>
    </row>
    <row r="116" spans="1:20" ht="15">
      <c r="A116" s="103" t="s">
        <v>48</v>
      </c>
      <c r="C116" s="66" t="s">
        <v>152</v>
      </c>
      <c r="E116" s="81"/>
      <c r="F116" s="81"/>
      <c r="G116" s="81"/>
      <c r="I116" s="201"/>
      <c r="J116" s="94"/>
      <c r="K116" s="201"/>
      <c r="L116" s="94"/>
      <c r="M116" s="201"/>
      <c r="N116" s="94"/>
      <c r="O116" s="94"/>
      <c r="P116" s="94"/>
      <c r="Q116" s="94"/>
      <c r="R116" s="94"/>
      <c r="S116" s="197"/>
      <c r="T116" s="201"/>
    </row>
    <row r="117" spans="3:20" ht="15">
      <c r="C117" s="81" t="s">
        <v>151</v>
      </c>
      <c r="E117" s="81"/>
      <c r="F117" s="81"/>
      <c r="G117" s="81"/>
      <c r="I117" s="159">
        <f>IF(OR(I100&lt;&gt;"",I112&gt;0),+I100-I112,"")</f>
      </c>
      <c r="J117" s="94"/>
      <c r="K117" s="159">
        <f>IF(OR(K100&lt;&gt;"",K112&gt;0),+K100-K112,"")</f>
      </c>
      <c r="L117" s="94"/>
      <c r="M117" s="159">
        <f>IF(OR(M100&lt;&gt;"",M112&gt;0),+M100-M112,"")</f>
      </c>
      <c r="N117" s="94"/>
      <c r="O117" s="159">
        <f>IF(OR(O100&lt;&gt;"",O112&gt;0),+O100-O112,"")</f>
      </c>
      <c r="P117" s="94"/>
      <c r="Q117" s="94"/>
      <c r="R117" s="94"/>
      <c r="S117" s="197"/>
      <c r="T117" s="159">
        <f>IF(OR(T100&lt;&gt;"",T112&gt;0),+T100-T112,"")</f>
      </c>
    </row>
    <row r="118" spans="3:20" ht="2.25" customHeight="1">
      <c r="C118" s="81"/>
      <c r="E118" s="81"/>
      <c r="F118" s="81"/>
      <c r="G118" s="81"/>
      <c r="J118" s="94"/>
      <c r="K118" s="94"/>
      <c r="L118" s="94"/>
      <c r="M118" s="94"/>
      <c r="N118" s="94"/>
      <c r="O118" s="94"/>
      <c r="P118" s="94"/>
      <c r="Q118" s="94"/>
      <c r="R118" s="94"/>
      <c r="S118" s="197"/>
      <c r="T118" s="108"/>
    </row>
    <row r="119" spans="1:20" ht="13.5" customHeight="1">
      <c r="A119" s="118" t="s">
        <v>49</v>
      </c>
      <c r="B119" s="118"/>
      <c r="C119" s="79" t="s">
        <v>26</v>
      </c>
      <c r="J119" s="94"/>
      <c r="K119" s="94"/>
      <c r="L119" s="94"/>
      <c r="M119" s="94"/>
      <c r="N119" s="94"/>
      <c r="O119" s="94"/>
      <c r="P119" s="94"/>
      <c r="Q119" s="94"/>
      <c r="R119" s="94"/>
      <c r="S119" s="197"/>
      <c r="T119" s="94"/>
    </row>
    <row r="120" spans="1:20" ht="13.5" customHeight="1">
      <c r="A120" s="118"/>
      <c r="B120" s="118"/>
      <c r="C120" s="80" t="s">
        <v>198</v>
      </c>
      <c r="I120" s="159">
        <f>IF(+I36&lt;&gt;"",+I36,"")</f>
      </c>
      <c r="J120" s="94"/>
      <c r="K120" s="159">
        <f>IF(+K36&lt;&gt;"",+K36,"")</f>
      </c>
      <c r="L120" s="94"/>
      <c r="M120" s="159">
        <f>IF(+M36&lt;&gt;"",+M36,"")</f>
      </c>
      <c r="N120" s="94"/>
      <c r="O120" s="159">
        <f>IF(+O36&lt;&gt;"",+O36,"")</f>
      </c>
      <c r="P120" s="94"/>
      <c r="Q120" s="201"/>
      <c r="R120" s="94"/>
      <c r="S120" s="197"/>
      <c r="T120" s="159">
        <f>IF(+T36&lt;&gt;"",+T36,"")</f>
      </c>
    </row>
    <row r="121" spans="3:20" ht="2.25" customHeight="1">
      <c r="C121" s="81"/>
      <c r="E121" s="81"/>
      <c r="F121" s="81"/>
      <c r="G121" s="81"/>
      <c r="I121" s="122"/>
      <c r="J121" s="122"/>
      <c r="K121" s="122"/>
      <c r="L121" s="122"/>
      <c r="M121" s="122"/>
      <c r="N121" s="122"/>
      <c r="O121" s="122"/>
      <c r="P121" s="122"/>
      <c r="Q121" s="122"/>
      <c r="R121" s="122"/>
      <c r="S121" s="123"/>
      <c r="T121" s="124"/>
    </row>
    <row r="122" spans="1:20" ht="14.25" customHeight="1">
      <c r="A122" s="118" t="s">
        <v>51</v>
      </c>
      <c r="B122" s="118"/>
      <c r="C122" s="137" t="s">
        <v>114</v>
      </c>
      <c r="E122" s="67"/>
      <c r="F122" s="67"/>
      <c r="G122" s="67"/>
      <c r="S122" s="111"/>
      <c r="T122" s="59"/>
    </row>
    <row r="123" spans="1:20" ht="13.5" customHeight="1">
      <c r="A123" s="118"/>
      <c r="B123" s="118"/>
      <c r="C123" s="74" t="s">
        <v>214</v>
      </c>
      <c r="E123" s="67"/>
      <c r="F123" s="67"/>
      <c r="G123" s="67"/>
      <c r="I123" s="148">
        <f>IF(OR(I117&lt;&gt;"",I120&lt;&gt;""),IF(I120=0,0,ROUND(+I117/I120*100,4)),"")</f>
      </c>
      <c r="J123" s="149"/>
      <c r="K123" s="148">
        <f>IF(OR(K117&lt;&gt;"",K120&lt;&gt;""),IF(K120=0,0,ROUND(+K117/K120*100,4)),"")</f>
      </c>
      <c r="L123" s="149"/>
      <c r="M123" s="148">
        <f>IF(OR(M117&lt;&gt;"",M120&lt;&gt;""),IF(M120=0,0,ROUND(+M117/M120*100,4)),"")</f>
      </c>
      <c r="N123" s="149"/>
      <c r="O123" s="148">
        <f>IF(OR(O117&lt;&gt;"",O120&lt;&gt;""),IF(O120=0,0,ROUND(+O117/O120*100,4)),"")</f>
      </c>
      <c r="P123" s="149"/>
      <c r="Q123" s="203"/>
      <c r="R123" s="149"/>
      <c r="S123" s="204"/>
      <c r="T123" s="148">
        <f>IF(OR(T117&lt;&gt;"",T120&lt;&gt;""),IF(T120=0,0,ROUND(+T117/T120*100,4)),"")</f>
      </c>
    </row>
    <row r="124" spans="3:20" ht="2.25" customHeight="1">
      <c r="C124" s="81"/>
      <c r="E124" s="81"/>
      <c r="F124" s="81"/>
      <c r="G124" s="81"/>
      <c r="I124" s="149"/>
      <c r="J124" s="149"/>
      <c r="K124" s="149"/>
      <c r="L124" s="149"/>
      <c r="M124" s="149"/>
      <c r="N124" s="149"/>
      <c r="O124" s="149"/>
      <c r="P124" s="149"/>
      <c r="Q124" s="149"/>
      <c r="R124" s="149"/>
      <c r="S124" s="204"/>
      <c r="T124" s="205"/>
    </row>
    <row r="125" spans="1:20" ht="13.5" customHeight="1">
      <c r="A125" s="103" t="s">
        <v>52</v>
      </c>
      <c r="C125" s="66" t="s">
        <v>122</v>
      </c>
      <c r="E125" s="81"/>
      <c r="F125" s="81"/>
      <c r="G125" s="81"/>
      <c r="I125" s="149"/>
      <c r="J125" s="149"/>
      <c r="K125" s="149"/>
      <c r="L125" s="149"/>
      <c r="M125" s="149"/>
      <c r="N125" s="149"/>
      <c r="O125" s="149"/>
      <c r="P125" s="149"/>
      <c r="Q125" s="149"/>
      <c r="R125" s="149"/>
      <c r="S125" s="204"/>
      <c r="T125" s="205"/>
    </row>
    <row r="126" spans="3:20" ht="13.5" customHeight="1">
      <c r="C126" s="81" t="s">
        <v>194</v>
      </c>
      <c r="E126" s="81"/>
      <c r="F126" s="81"/>
      <c r="G126" s="81"/>
      <c r="I126" s="149"/>
      <c r="J126" s="149"/>
      <c r="K126" s="149"/>
      <c r="L126" s="149"/>
      <c r="M126" s="149"/>
      <c r="N126" s="149"/>
      <c r="O126" s="148">
        <f>IF(OR(O123&lt;&gt;"",O78&lt;&gt;""),IF(O123&lt;O78,O123,O78),"")</f>
      </c>
      <c r="P126" s="149"/>
      <c r="Q126" s="149"/>
      <c r="R126" s="149"/>
      <c r="S126" s="204"/>
      <c r="T126" s="205"/>
    </row>
    <row r="127" spans="3:20" ht="2.25" customHeight="1">
      <c r="C127" s="81"/>
      <c r="E127" s="81"/>
      <c r="F127" s="81"/>
      <c r="G127" s="81"/>
      <c r="I127" s="149"/>
      <c r="J127" s="149"/>
      <c r="K127" s="149"/>
      <c r="L127" s="149"/>
      <c r="M127" s="149"/>
      <c r="N127" s="149"/>
      <c r="O127" s="149"/>
      <c r="P127" s="149"/>
      <c r="Q127" s="149"/>
      <c r="R127" s="149"/>
      <c r="S127" s="204"/>
      <c r="T127" s="205"/>
    </row>
    <row r="128" spans="1:20" ht="13.5" customHeight="1">
      <c r="A128" s="103" t="s">
        <v>53</v>
      </c>
      <c r="C128" s="66" t="s">
        <v>101</v>
      </c>
      <c r="E128" s="81"/>
      <c r="F128" s="81"/>
      <c r="G128" s="81"/>
      <c r="I128" s="149"/>
      <c r="J128" s="149"/>
      <c r="K128" s="149"/>
      <c r="L128" s="149"/>
      <c r="M128" s="149"/>
      <c r="N128" s="149"/>
      <c r="O128" s="149"/>
      <c r="P128" s="149"/>
      <c r="Q128" s="149"/>
      <c r="R128" s="149"/>
      <c r="S128" s="204"/>
      <c r="T128" s="205"/>
    </row>
    <row r="129" spans="3:20" ht="13.5" customHeight="1">
      <c r="C129" s="80" t="s">
        <v>439</v>
      </c>
      <c r="E129" s="80"/>
      <c r="F129" s="138"/>
      <c r="G129" s="60"/>
      <c r="H129" s="60" t="s">
        <v>20</v>
      </c>
      <c r="I129" s="148">
        <f>IF('Data Entry Page'!$P$22&lt;&gt;"",IF('Data Entry Page'!H22&gt;0,'Data Entry Page'!H22,0),"")</f>
      </c>
      <c r="J129" s="206"/>
      <c r="K129" s="148">
        <f>IF('Data Entry Page'!$P$22&lt;&gt;"",IF('Data Entry Page'!J22&gt;0,'Data Entry Page'!J22,0),"")</f>
      </c>
      <c r="L129" s="206"/>
      <c r="M129" s="148">
        <f>IF('Data Entry Page'!$P$22&lt;&gt;"",IF('Data Entry Page'!L22&gt;0,'Data Entry Page'!L22,0),"")</f>
      </c>
      <c r="N129" s="206"/>
      <c r="O129" s="148">
        <f>IF('Data Entry Page'!$P$22&lt;&gt;"",IF('Data Entry Page'!N22&gt;0,'Data Entry Page'!N22,0),"")</f>
      </c>
      <c r="P129" s="149"/>
      <c r="Q129" s="149"/>
      <c r="R129" s="149"/>
      <c r="S129" s="204"/>
      <c r="T129" s="148">
        <f>IF('Data Entry Page'!P22&lt;&gt;"",'Data Entry Page'!P22,"")</f>
      </c>
    </row>
    <row r="130" spans="3:20" ht="2.25" customHeight="1">
      <c r="C130" s="81"/>
      <c r="E130" s="81"/>
      <c r="F130" s="81"/>
      <c r="G130" s="81"/>
      <c r="I130" s="149"/>
      <c r="J130" s="149"/>
      <c r="K130" s="149"/>
      <c r="L130" s="149"/>
      <c r="M130" s="149"/>
      <c r="N130" s="149"/>
      <c r="O130" s="149"/>
      <c r="P130" s="149"/>
      <c r="Q130" s="149"/>
      <c r="R130" s="149"/>
      <c r="S130" s="204"/>
      <c r="T130" s="205"/>
    </row>
    <row r="131" spans="1:20" ht="13.5" customHeight="1">
      <c r="A131" s="118" t="s">
        <v>54</v>
      </c>
      <c r="B131" s="118"/>
      <c r="C131" s="79" t="s">
        <v>44</v>
      </c>
      <c r="I131" s="149"/>
      <c r="J131" s="149"/>
      <c r="K131" s="149"/>
      <c r="L131" s="149"/>
      <c r="M131" s="149"/>
      <c r="N131" s="149"/>
      <c r="O131" s="149"/>
      <c r="P131" s="149"/>
      <c r="Q131" s="149"/>
      <c r="R131" s="149"/>
      <c r="S131" s="204"/>
      <c r="T131" s="205"/>
    </row>
    <row r="132" spans="3:20" ht="13.5" customHeight="1">
      <c r="C132" s="76" t="s">
        <v>203</v>
      </c>
      <c r="E132" s="76"/>
      <c r="F132" s="76"/>
      <c r="G132" s="76"/>
      <c r="I132" s="148">
        <f>IF(OR(I123&lt;&gt;"",I129&lt;&gt;""),IF(I123&lt;I129,'Informational Form A'!I123,I129),"")</f>
      </c>
      <c r="J132" s="149"/>
      <c r="K132" s="148">
        <f>IF(OR(K123&lt;&gt;"",K129&lt;&gt;""),IF(K123&lt;K129,'Informational Form A'!K123,K129),"")</f>
      </c>
      <c r="L132" s="149"/>
      <c r="M132" s="148">
        <f>IF(OR(M123&lt;&gt;"",M129&lt;&gt;""),IF(M123&lt;M129,'Informational Form A'!M123,M129),"")</f>
      </c>
      <c r="N132" s="149"/>
      <c r="O132" s="148">
        <f>IF(OR(O126&lt;&gt;"",O129&lt;&gt;""),IF(O126&lt;O129,'Informational Form A'!O126,O129),"")</f>
      </c>
      <c r="P132" s="149"/>
      <c r="Q132" s="203"/>
      <c r="R132" s="149"/>
      <c r="S132" s="204"/>
      <c r="T132" s="148">
        <f>IF(OR(T123&lt;&gt;"",T129&lt;&gt;""),IF(T123&lt;T129,'Informational Form A'!T123,T129),"")</f>
      </c>
    </row>
    <row r="133" spans="4:20" ht="2.25" customHeight="1">
      <c r="D133" s="81"/>
      <c r="E133" s="81"/>
      <c r="F133" s="81"/>
      <c r="G133" s="81"/>
      <c r="I133" s="122"/>
      <c r="J133" s="122"/>
      <c r="K133" s="122"/>
      <c r="L133" s="122"/>
      <c r="M133" s="122"/>
      <c r="N133" s="122"/>
      <c r="O133" s="122"/>
      <c r="P133" s="122"/>
      <c r="Q133" s="122"/>
      <c r="R133" s="122"/>
      <c r="S133" s="123"/>
      <c r="T133" s="124"/>
    </row>
    <row r="134" spans="3:20" ht="13.5" customHeight="1">
      <c r="C134" s="87" t="s">
        <v>99</v>
      </c>
      <c r="S134" s="111"/>
      <c r="T134" s="59"/>
    </row>
    <row r="135" spans="1:20" ht="13.5" customHeight="1">
      <c r="A135" s="118" t="s">
        <v>55</v>
      </c>
      <c r="B135" s="118"/>
      <c r="C135" s="80" t="s">
        <v>215</v>
      </c>
      <c r="I135" s="159">
        <f>IF(OR(I22&lt;&gt;"",I132&lt;&gt;""),ROUND(+I22*I132/100,0),"")</f>
      </c>
      <c r="J135" s="94"/>
      <c r="K135" s="159">
        <f>IF(OR(K22&lt;&gt;"",K132&lt;&gt;""),ROUND(+K22*K132/100,0),"")</f>
      </c>
      <c r="L135" s="94"/>
      <c r="M135" s="159">
        <f>IF(OR(M22&lt;&gt;"",M132&lt;&gt;""),ROUND(+M22*M132/100,0),"")</f>
      </c>
      <c r="N135" s="94"/>
      <c r="O135" s="159">
        <f>IF(OR(O22&lt;&gt;"",O132&lt;&gt;""),ROUND(+O22*O132/100,0),"")</f>
      </c>
      <c r="P135" s="94"/>
      <c r="Q135" s="159">
        <f>IF(OR(I135&lt;&gt;"",K135&lt;&gt;"",M135&lt;&gt;"",O135&lt;&gt;""),+I135+K135+M135+O135,"")</f>
      </c>
      <c r="R135" s="94"/>
      <c r="S135" s="197"/>
      <c r="T135" s="159">
        <f>IF(OR(T22&lt;&gt;"",T132&lt;&gt;""),ROUND(+T22*T132/100,0),"")</f>
      </c>
    </row>
    <row r="136" spans="3:20" ht="2.25" customHeight="1">
      <c r="C136" s="81"/>
      <c r="E136" s="81"/>
      <c r="F136" s="81"/>
      <c r="G136" s="81"/>
      <c r="J136" s="94"/>
      <c r="K136" s="94"/>
      <c r="L136" s="94"/>
      <c r="M136" s="94"/>
      <c r="N136" s="94"/>
      <c r="O136" s="94"/>
      <c r="P136" s="94"/>
      <c r="Q136" s="94"/>
      <c r="R136" s="94"/>
      <c r="S136" s="197"/>
      <c r="T136" s="108"/>
    </row>
    <row r="137" spans="1:20" ht="13.5" customHeight="1">
      <c r="A137" s="118" t="s">
        <v>56</v>
      </c>
      <c r="B137" s="118"/>
      <c r="C137" s="80" t="s">
        <v>100</v>
      </c>
      <c r="J137" s="94"/>
      <c r="K137" s="94"/>
      <c r="L137" s="94"/>
      <c r="M137" s="94"/>
      <c r="N137" s="94"/>
      <c r="O137" s="94"/>
      <c r="P137" s="94"/>
      <c r="Q137" s="159">
        <f>+Q22</f>
      </c>
      <c r="R137" s="94"/>
      <c r="S137" s="197"/>
      <c r="T137" s="108"/>
    </row>
    <row r="138" spans="3:20" ht="2.25" customHeight="1">
      <c r="C138" s="81"/>
      <c r="E138" s="81"/>
      <c r="F138" s="81"/>
      <c r="G138" s="81"/>
      <c r="I138" s="122"/>
      <c r="J138" s="122"/>
      <c r="K138" s="122"/>
      <c r="L138" s="122"/>
      <c r="M138" s="122"/>
      <c r="N138" s="122"/>
      <c r="O138" s="122"/>
      <c r="P138" s="122"/>
      <c r="Q138" s="122"/>
      <c r="R138" s="122"/>
      <c r="S138" s="123"/>
      <c r="T138" s="124"/>
    </row>
    <row r="139" spans="1:20" ht="13.5" customHeight="1">
      <c r="A139" s="118" t="s">
        <v>57</v>
      </c>
      <c r="B139" s="118"/>
      <c r="C139" s="80" t="s">
        <v>263</v>
      </c>
      <c r="Q139" s="47">
        <f>IF(OR(Q137&lt;&gt;"",Q135&lt;&gt;""),IF(Q137=0,0,ROUND(+Q135/Q137*100,4)),"")</f>
      </c>
      <c r="S139" s="111"/>
      <c r="T139" s="59"/>
    </row>
    <row r="140" spans="3:20" ht="2.25" customHeight="1">
      <c r="C140" s="81"/>
      <c r="E140" s="81"/>
      <c r="F140" s="81"/>
      <c r="G140" s="81"/>
      <c r="I140" s="122"/>
      <c r="J140" s="122"/>
      <c r="K140" s="122"/>
      <c r="L140" s="122"/>
      <c r="M140" s="122"/>
      <c r="N140" s="122"/>
      <c r="O140" s="122"/>
      <c r="P140" s="122"/>
      <c r="Q140" s="122"/>
      <c r="R140" s="122"/>
      <c r="S140" s="123"/>
      <c r="T140" s="124"/>
    </row>
    <row r="141" spans="1:20" ht="13.5" customHeight="1">
      <c r="A141" s="118" t="s">
        <v>58</v>
      </c>
      <c r="B141" s="118"/>
      <c r="C141" s="80" t="s">
        <v>216</v>
      </c>
      <c r="S141" s="111"/>
      <c r="T141" s="59"/>
    </row>
    <row r="142" spans="1:20" ht="13.5" customHeight="1">
      <c r="A142" s="118"/>
      <c r="B142" s="118"/>
      <c r="C142" s="80" t="s">
        <v>153</v>
      </c>
      <c r="Q142" s="159">
        <f>IF(OR(Q135&lt;&gt;"",T135&lt;&gt;""),+Q135-T135,"")</f>
      </c>
      <c r="S142" s="111"/>
      <c r="T142" s="59"/>
    </row>
    <row r="143" spans="3:20" ht="2.25" customHeight="1">
      <c r="C143" s="81"/>
      <c r="E143" s="81"/>
      <c r="F143" s="81"/>
      <c r="G143" s="81"/>
      <c r="I143" s="122"/>
      <c r="J143" s="122"/>
      <c r="K143" s="122"/>
      <c r="L143" s="122"/>
      <c r="M143" s="122"/>
      <c r="N143" s="122"/>
      <c r="O143" s="122"/>
      <c r="P143" s="122"/>
      <c r="Q143" s="122"/>
      <c r="R143" s="122"/>
      <c r="S143" s="123"/>
      <c r="T143" s="124"/>
    </row>
    <row r="144" spans="1:20" ht="13.5" customHeight="1">
      <c r="A144" s="118" t="s">
        <v>59</v>
      </c>
      <c r="B144" s="118"/>
      <c r="C144" s="80" t="s">
        <v>126</v>
      </c>
      <c r="I144" s="48"/>
      <c r="S144" s="111"/>
      <c r="T144" s="59"/>
    </row>
    <row r="145" spans="1:20" ht="13.5" customHeight="1">
      <c r="A145" s="139"/>
      <c r="B145" s="139"/>
      <c r="C145" s="140" t="s">
        <v>154</v>
      </c>
      <c r="E145" s="141"/>
      <c r="F145" s="141"/>
      <c r="G145" s="141"/>
      <c r="H145" s="63"/>
      <c r="I145" s="148">
        <f>IF(OR($Q$142&lt;&gt;"",I132&lt;&gt;"",$T$132&lt;&gt;""),IF($Q$142=0,0,IF(I132&lt;$T$132,I132,0)),"")</f>
      </c>
      <c r="J145" s="149"/>
      <c r="K145" s="148">
        <f>IF(OR($Q$142&lt;&gt;"",K132&lt;&gt;"",$T$132&lt;&gt;""),IF($Q$142=0,0,IF(K132&lt;$T$132,K132,0)),"")</f>
      </c>
      <c r="L145" s="149"/>
      <c r="M145" s="148">
        <f>IF(OR($Q$142&lt;&gt;"",M132&lt;&gt;"",$T$132&lt;&gt;""),IF($Q$142=0,0,IF(M132&lt;$T$132,M132,0)),"")</f>
      </c>
      <c r="N145" s="149"/>
      <c r="O145" s="148">
        <f>IF(OR($Q$142&lt;&gt;"",O132&lt;&gt;"",$T$132&lt;&gt;""),IF($Q$142&gt;0,IF(O132&lt;$T$132,O132,0),0),"")</f>
      </c>
      <c r="P145" s="59"/>
      <c r="Q145" s="59"/>
      <c r="R145" s="59"/>
      <c r="S145" s="111"/>
      <c r="T145" s="59"/>
    </row>
    <row r="146" spans="3:20" ht="2.25" customHeight="1">
      <c r="C146" s="81"/>
      <c r="E146" s="81"/>
      <c r="F146" s="81"/>
      <c r="G146" s="81"/>
      <c r="I146" s="122"/>
      <c r="J146" s="122"/>
      <c r="K146" s="122"/>
      <c r="L146" s="122"/>
      <c r="M146" s="122"/>
      <c r="N146" s="122"/>
      <c r="O146" s="122"/>
      <c r="P146" s="122"/>
      <c r="Q146" s="122"/>
      <c r="R146" s="122"/>
      <c r="S146" s="123"/>
      <c r="T146" s="124"/>
    </row>
    <row r="147" spans="1:19" ht="13.5" customHeight="1">
      <c r="A147" s="118" t="s">
        <v>60</v>
      </c>
      <c r="B147" s="118"/>
      <c r="C147" s="80" t="s">
        <v>95</v>
      </c>
      <c r="S147" s="111"/>
    </row>
    <row r="148" spans="1:19" ht="13.5" customHeight="1">
      <c r="A148" s="118"/>
      <c r="B148" s="118"/>
      <c r="C148" s="80" t="s">
        <v>155</v>
      </c>
      <c r="I148" s="159">
        <f>IF(OR(I145&lt;&gt;"",I36&lt;&gt;""),IF(I145&gt;0,I36,0),"")</f>
      </c>
      <c r="J148" s="94"/>
      <c r="K148" s="159">
        <f>IF(OR(K145&lt;&gt;"",K36&lt;&gt;""),IF(K145&gt;0,K36,0),"")</f>
      </c>
      <c r="L148" s="94"/>
      <c r="M148" s="159">
        <f>IF(OR(M145&lt;&gt;"",M36&lt;&gt;""),IF(M145&gt;0,M36,0),"")</f>
      </c>
      <c r="N148" s="94"/>
      <c r="O148" s="159">
        <f>IF(OR(O145&lt;&gt;"",O36&lt;&gt;""),IF(O145&gt;0,O36,0),"")</f>
      </c>
      <c r="P148" s="94"/>
      <c r="Q148" s="159">
        <f>IF(OR(I148&lt;&gt;"",K148&lt;&gt;"",M148&lt;&gt;"",O148&lt;&gt;""),+I148+K148+M148+O148,"")</f>
      </c>
      <c r="S148" s="111"/>
    </row>
    <row r="149" spans="3:20" ht="2.25" customHeight="1">
      <c r="C149" s="81"/>
      <c r="E149" s="81"/>
      <c r="F149" s="81"/>
      <c r="G149" s="81"/>
      <c r="I149" s="122"/>
      <c r="J149" s="122"/>
      <c r="K149" s="122"/>
      <c r="L149" s="122"/>
      <c r="M149" s="122"/>
      <c r="N149" s="122"/>
      <c r="O149" s="122"/>
      <c r="P149" s="122"/>
      <c r="Q149" s="122"/>
      <c r="R149" s="122"/>
      <c r="S149" s="123"/>
      <c r="T149" s="124"/>
    </row>
    <row r="150" spans="1:19" ht="13.5" customHeight="1">
      <c r="A150" s="118" t="s">
        <v>61</v>
      </c>
      <c r="B150" s="118"/>
      <c r="C150" s="80" t="s">
        <v>94</v>
      </c>
      <c r="I150" s="48"/>
      <c r="S150" s="111"/>
    </row>
    <row r="151" spans="1:19" ht="13.5" customHeight="1">
      <c r="A151" s="118"/>
      <c r="B151" s="118"/>
      <c r="C151" s="80" t="s">
        <v>195</v>
      </c>
      <c r="I151" s="148">
        <f>IF(OR($Q$148&lt;&gt;"",I148&lt;&gt;""),IF($Q$148=0,0,ROUND(+I148/$Q$148,4)),"")</f>
      </c>
      <c r="J151" s="149"/>
      <c r="K151" s="148">
        <f>IF(OR($Q$148&lt;&gt;"",K148&lt;&gt;""),IF($Q$148=0,0,ROUND(+K148/$Q$148,4)),"")</f>
      </c>
      <c r="L151" s="149"/>
      <c r="M151" s="148">
        <f>IF(OR($Q$148&lt;&gt;"",M148&lt;&gt;""),IF($Q$148=0,0,ROUND(+M148/$Q$148,4)),"")</f>
      </c>
      <c r="N151" s="149"/>
      <c r="O151" s="148">
        <f>IF(OR($Q$148&lt;&gt;"",O148&lt;&gt;""),IF($Q$148=0,0,ROUND(+O148/$Q$148,4)),"")</f>
      </c>
      <c r="P151" s="149"/>
      <c r="Q151" s="148">
        <f>IF(OR(I151&lt;&gt;"",K151&lt;&gt;"",M151&lt;&gt;"",O151&lt;&gt;""),+I151+K151+M151+O151,"")</f>
      </c>
      <c r="S151" s="111"/>
    </row>
    <row r="152" spans="1:19" ht="13.5" customHeight="1" hidden="1">
      <c r="A152" s="118"/>
      <c r="B152" s="118"/>
      <c r="C152" s="142"/>
      <c r="E152" s="143"/>
      <c r="F152" s="143"/>
      <c r="G152" s="143"/>
      <c r="H152" s="144"/>
      <c r="I152" s="207">
        <f>IF(OR(I36&lt;&gt;"",I151&lt;&gt;"",$Q$142&lt;&gt;""),IF(I36=0,0,I151*$Q$142/I36*100),"")</f>
      </c>
      <c r="J152" s="208"/>
      <c r="K152" s="207">
        <f>IF(OR(K36&lt;&gt;"",K151&lt;&gt;"",$Q$142&lt;&gt;""),IF(K36=0,0,K151*$Q$142/K36*100),"")</f>
      </c>
      <c r="L152" s="208"/>
      <c r="M152" s="207">
        <f>IF(OR(M36&lt;&gt;"",M151&lt;&gt;"",$Q$142&lt;&gt;""),IF(M36=0,0,M151*$Q$142/M36*100),"")</f>
      </c>
      <c r="N152" s="208"/>
      <c r="O152" s="207">
        <f>IF(OR(O36&lt;&gt;"",O151&lt;&gt;"",$Q$142&lt;&gt;""),IF(O36=0,0,O151*$Q$142/O36*100),"")</f>
      </c>
      <c r="P152" s="149"/>
      <c r="Q152" s="203"/>
      <c r="S152" s="111"/>
    </row>
    <row r="153" spans="3:20" ht="2.25" customHeight="1">
      <c r="C153" s="145"/>
      <c r="E153" s="145"/>
      <c r="F153" s="145"/>
      <c r="G153" s="145"/>
      <c r="H153" s="144"/>
      <c r="I153" s="208"/>
      <c r="J153" s="208"/>
      <c r="K153" s="208"/>
      <c r="L153" s="208"/>
      <c r="M153" s="208"/>
      <c r="N153" s="208"/>
      <c r="O153" s="208"/>
      <c r="P153" s="149"/>
      <c r="Q153" s="149"/>
      <c r="R153" s="122"/>
      <c r="S153" s="123"/>
      <c r="T153" s="124"/>
    </row>
    <row r="154" spans="1:19" ht="13.5" customHeight="1">
      <c r="A154" s="118" t="s">
        <v>62</v>
      </c>
      <c r="B154" s="118"/>
      <c r="C154" s="142" t="s">
        <v>112</v>
      </c>
      <c r="E154" s="143"/>
      <c r="F154" s="143"/>
      <c r="G154" s="143"/>
      <c r="H154" s="144"/>
      <c r="I154" s="208"/>
      <c r="J154" s="208"/>
      <c r="K154" s="208"/>
      <c r="L154" s="208"/>
      <c r="M154" s="208"/>
      <c r="N154" s="208"/>
      <c r="O154" s="208"/>
      <c r="P154" s="149"/>
      <c r="Q154" s="149"/>
      <c r="S154" s="111"/>
    </row>
    <row r="155" spans="3:19" ht="13.5" customHeight="1">
      <c r="C155" s="146" t="s">
        <v>224</v>
      </c>
      <c r="E155" s="143"/>
      <c r="F155" s="143"/>
      <c r="G155" s="143"/>
      <c r="H155" s="144"/>
      <c r="I155" s="209">
        <f>IF(OR(I145&lt;&gt;"",I152&lt;&gt;""),IF(I145&gt;0,IF(I145-I152&lt;0,-I145,ROUND(-I152,4)),0),"")</f>
      </c>
      <c r="J155" s="210"/>
      <c r="K155" s="209">
        <f>IF(OR(K145&lt;&gt;"",K152&lt;&gt;""),IF(K145&gt;0,IF(K145-K152&lt;0,-K145,ROUND(-K152,4)),0),"")</f>
      </c>
      <c r="L155" s="210"/>
      <c r="M155" s="209">
        <f>IF(OR(M145&lt;&gt;"",M152&lt;&gt;""),IF(M145&gt;0,IF(M145-M152&lt;0,-M145,ROUND(-M152,4)),0),"")</f>
      </c>
      <c r="N155" s="210"/>
      <c r="O155" s="209">
        <f>IF(OR(O145&lt;&gt;"",O152&lt;&gt;""),IF(O145&gt;0,IF(O145-O152&lt;0,-O145,ROUND(-O152,4)),0),"")</f>
      </c>
      <c r="P155" s="149"/>
      <c r="Q155" s="148">
        <f>IF(OR(I155&lt;&gt;"",K155&lt;&gt;"",M155&lt;&gt;"",O155&lt;&gt;""),+I155+K155+M155+O155,"")</f>
      </c>
      <c r="S155" s="111"/>
    </row>
    <row r="156" spans="3:20" ht="2.25" customHeight="1">
      <c r="C156" s="81"/>
      <c r="E156" s="81"/>
      <c r="F156" s="81"/>
      <c r="G156" s="81"/>
      <c r="I156" s="149"/>
      <c r="J156" s="149"/>
      <c r="K156" s="149"/>
      <c r="L156" s="149"/>
      <c r="M156" s="149"/>
      <c r="N156" s="149"/>
      <c r="O156" s="149"/>
      <c r="P156" s="149"/>
      <c r="Q156" s="149"/>
      <c r="R156" s="122"/>
      <c r="S156" s="123"/>
      <c r="T156" s="124"/>
    </row>
    <row r="157" spans="1:20" ht="13.5" customHeight="1">
      <c r="A157" s="103" t="s">
        <v>96</v>
      </c>
      <c r="C157" s="76" t="s">
        <v>168</v>
      </c>
      <c r="E157" s="81"/>
      <c r="F157" s="81"/>
      <c r="G157" s="81"/>
      <c r="I157" s="148">
        <f>IF(OR(I132&lt;&gt;"",I155&lt;&gt;""),ROUND(+I132+I155,4),"")</f>
      </c>
      <c r="J157" s="149"/>
      <c r="K157" s="148">
        <f>IF(OR(K132&lt;&gt;"",K155&lt;&gt;""),ROUND(+K132+K155,4),"")</f>
      </c>
      <c r="L157" s="149"/>
      <c r="M157" s="148">
        <f>IF(OR(M132&lt;&gt;"",M155&lt;&gt;""),ROUND(+M132+M155,4),"")</f>
      </c>
      <c r="N157" s="149"/>
      <c r="O157" s="148">
        <f>IF(OR(O132&lt;&gt;"",O155&lt;&gt;""),ROUND(+O132+O155,4),"")</f>
      </c>
      <c r="P157" s="149"/>
      <c r="Q157" s="149"/>
      <c r="R157" s="122"/>
      <c r="S157" s="123"/>
      <c r="T157" s="124"/>
    </row>
    <row r="158" spans="3:20" ht="2.25" customHeight="1">
      <c r="C158" s="81"/>
      <c r="E158" s="81"/>
      <c r="F158" s="81"/>
      <c r="G158" s="81"/>
      <c r="I158" s="149"/>
      <c r="J158" s="149"/>
      <c r="K158" s="149"/>
      <c r="L158" s="149"/>
      <c r="M158" s="149"/>
      <c r="N158" s="149"/>
      <c r="O158" s="149"/>
      <c r="P158" s="149"/>
      <c r="Q158" s="149"/>
      <c r="R158" s="122"/>
      <c r="S158" s="123"/>
      <c r="T158" s="124"/>
    </row>
    <row r="159" spans="1:20" ht="14.25" customHeight="1">
      <c r="A159" s="103" t="s">
        <v>123</v>
      </c>
      <c r="C159" s="76" t="s">
        <v>113</v>
      </c>
      <c r="E159" s="81"/>
      <c r="F159" s="81"/>
      <c r="G159" s="81"/>
      <c r="I159" s="149"/>
      <c r="J159" s="149"/>
      <c r="K159" s="149"/>
      <c r="L159" s="149"/>
      <c r="M159" s="149"/>
      <c r="N159" s="149"/>
      <c r="O159" s="149"/>
      <c r="P159" s="149"/>
      <c r="Q159" s="149"/>
      <c r="R159" s="122"/>
      <c r="S159" s="123"/>
      <c r="T159" s="124"/>
    </row>
    <row r="160" spans="3:20" ht="13.5" customHeight="1">
      <c r="C160" s="147" t="s">
        <v>169</v>
      </c>
      <c r="E160" s="81"/>
      <c r="F160" s="81"/>
      <c r="G160" s="81"/>
      <c r="I160" s="148">
        <f>IF(OR(I132&lt;&gt;"",I155&lt;&gt;""),IF(+I157&lt;1,ROUND(+I132+I155,3),ROUND(+I132+I155,4)),"")</f>
      </c>
      <c r="J160" s="149"/>
      <c r="K160" s="148">
        <f>IF(OR(K132&lt;&gt;"",K155&lt;&gt;""),IF(+K157&lt;1,ROUND(+K132+K155,3),ROUND(+K132+K155,4)),"")</f>
      </c>
      <c r="L160" s="149"/>
      <c r="M160" s="148">
        <f>IF(OR(M132&lt;&gt;"",M155&lt;&gt;""),IF(+M157&lt;1,ROUND(+M132+M155,3),ROUND(+M132+M155,4)),"")</f>
      </c>
      <c r="N160" s="149"/>
      <c r="O160" s="148">
        <f>IF(OR(O132&lt;&gt;"",O155&lt;&gt;""),IF(+O157&lt;1,ROUND(+O132+O155,3),ROUND(+O132+O155,4)),"")</f>
      </c>
      <c r="P160" s="149"/>
      <c r="Q160" s="149"/>
      <c r="R160" s="122"/>
      <c r="S160" s="123"/>
      <c r="T160" s="124"/>
    </row>
    <row r="161" spans="3:20" ht="3" customHeight="1">
      <c r="C161" s="81"/>
      <c r="E161" s="81"/>
      <c r="F161" s="81"/>
      <c r="G161" s="81"/>
      <c r="I161" s="122"/>
      <c r="J161" s="122"/>
      <c r="K161" s="122"/>
      <c r="L161" s="122"/>
      <c r="M161" s="122"/>
      <c r="N161" s="122"/>
      <c r="O161" s="122"/>
      <c r="P161" s="122"/>
      <c r="Q161" s="122"/>
      <c r="R161" s="122"/>
      <c r="S161" s="123"/>
      <c r="T161" s="124"/>
    </row>
    <row r="162" spans="4:20" ht="15" customHeight="1">
      <c r="D162" s="81"/>
      <c r="E162" s="81"/>
      <c r="F162" s="81"/>
      <c r="G162" s="81"/>
      <c r="I162" s="122"/>
      <c r="J162" s="122"/>
      <c r="K162" s="122"/>
      <c r="L162" s="122"/>
      <c r="M162" s="122"/>
      <c r="N162" s="122"/>
      <c r="O162" s="122"/>
      <c r="P162" s="122"/>
      <c r="Q162" s="122"/>
      <c r="R162" s="122"/>
      <c r="S162" s="123"/>
      <c r="T162" s="124"/>
    </row>
    <row r="163" spans="4:20" ht="15" customHeight="1">
      <c r="D163" s="81"/>
      <c r="E163" s="81"/>
      <c r="F163" s="81"/>
      <c r="G163" s="81"/>
      <c r="I163" s="122"/>
      <c r="J163" s="122"/>
      <c r="K163" s="122"/>
      <c r="L163" s="122"/>
      <c r="M163" s="122"/>
      <c r="N163" s="122"/>
      <c r="O163" s="122"/>
      <c r="P163" s="122"/>
      <c r="Q163" s="122"/>
      <c r="R163" s="122"/>
      <c r="S163" s="123"/>
      <c r="T163" s="124"/>
    </row>
    <row r="164" spans="4:20" ht="15" customHeight="1">
      <c r="D164" s="81"/>
      <c r="E164" s="81"/>
      <c r="F164" s="81"/>
      <c r="G164" s="81"/>
      <c r="I164" s="122"/>
      <c r="J164" s="122"/>
      <c r="K164" s="122"/>
      <c r="L164" s="122"/>
      <c r="M164" s="122"/>
      <c r="N164" s="122"/>
      <c r="O164" s="122"/>
      <c r="P164" s="122"/>
      <c r="Q164" s="122"/>
      <c r="R164" s="122"/>
      <c r="S164" s="123"/>
      <c r="T164" s="124"/>
    </row>
    <row r="165" spans="4:20" ht="15" customHeight="1">
      <c r="D165" s="81"/>
      <c r="E165" s="81"/>
      <c r="F165" s="81"/>
      <c r="G165" s="81"/>
      <c r="I165" s="122"/>
      <c r="J165" s="122"/>
      <c r="K165" s="122"/>
      <c r="L165" s="122"/>
      <c r="M165" s="122"/>
      <c r="N165" s="122"/>
      <c r="O165" s="122"/>
      <c r="P165" s="122"/>
      <c r="Q165" s="122"/>
      <c r="R165" s="122"/>
      <c r="S165" s="123"/>
      <c r="T165" s="124"/>
    </row>
    <row r="166" spans="3:19" ht="13.5" customHeight="1">
      <c r="C166" s="87" t="s">
        <v>63</v>
      </c>
      <c r="S166" s="111"/>
    </row>
    <row r="167" spans="1:19" ht="14.25" customHeight="1">
      <c r="A167" s="118" t="s">
        <v>124</v>
      </c>
      <c r="B167" s="118"/>
      <c r="C167" s="80" t="s">
        <v>217</v>
      </c>
      <c r="I167" s="159">
        <f>IF(OR(I22&lt;&gt;"",I160&lt;&gt;""),ROUND(+I22*I160/100,0),"")</f>
      </c>
      <c r="J167" s="94"/>
      <c r="K167" s="159">
        <f>IF(OR(K22&lt;&gt;"",K160&lt;&gt;""),ROUND(+K22*K160/100,0),"")</f>
      </c>
      <c r="L167" s="94"/>
      <c r="M167" s="159">
        <f>IF(OR(M22&lt;&gt;"",M160&lt;&gt;""),ROUND(+M22*M160/100,0),"")</f>
      </c>
      <c r="N167" s="94"/>
      <c r="O167" s="159">
        <f>IF(OR(O22&lt;&gt;"",O160&lt;&gt;""),ROUND(+O22*O160/100,0),"")</f>
      </c>
      <c r="P167" s="94"/>
      <c r="Q167" s="159">
        <f>IF(OR(I167&lt;&gt;"",K167&lt;&gt;"",M167&lt;&gt;"",O167&lt;&gt;""),+I167+K167+M167+O167,"")</f>
      </c>
      <c r="S167" s="111"/>
    </row>
    <row r="168" spans="3:20" ht="1.5" customHeight="1">
      <c r="C168" s="81"/>
      <c r="E168" s="81"/>
      <c r="F168" s="81"/>
      <c r="G168" s="81"/>
      <c r="J168" s="94"/>
      <c r="K168" s="94"/>
      <c r="L168" s="94"/>
      <c r="M168" s="94"/>
      <c r="N168" s="94"/>
      <c r="O168" s="94"/>
      <c r="P168" s="94"/>
      <c r="Q168" s="94"/>
      <c r="R168" s="122"/>
      <c r="S168" s="123"/>
      <c r="T168" s="124"/>
    </row>
    <row r="169" spans="1:19" ht="13.5" customHeight="1">
      <c r="A169" s="118" t="s">
        <v>125</v>
      </c>
      <c r="B169" s="118"/>
      <c r="C169" s="80" t="s">
        <v>100</v>
      </c>
      <c r="J169" s="94"/>
      <c r="K169" s="94"/>
      <c r="L169" s="94"/>
      <c r="M169" s="94"/>
      <c r="N169" s="94"/>
      <c r="O169" s="94"/>
      <c r="P169" s="94"/>
      <c r="Q169" s="159">
        <f>+Q22</f>
      </c>
      <c r="S169" s="111"/>
    </row>
    <row r="170" spans="3:20" ht="1.5" customHeight="1">
      <c r="C170" s="81"/>
      <c r="E170" s="81"/>
      <c r="F170" s="81"/>
      <c r="G170" s="81"/>
      <c r="I170" s="122"/>
      <c r="J170" s="122"/>
      <c r="K170" s="122"/>
      <c r="L170" s="122"/>
      <c r="M170" s="122"/>
      <c r="N170" s="122"/>
      <c r="O170" s="122"/>
      <c r="P170" s="122"/>
      <c r="Q170" s="122"/>
      <c r="R170" s="122"/>
      <c r="S170" s="123"/>
      <c r="T170" s="124"/>
    </row>
    <row r="171" spans="1:19" ht="14.25" customHeight="1">
      <c r="A171" s="118" t="s">
        <v>128</v>
      </c>
      <c r="B171" s="118"/>
      <c r="C171" s="80" t="s">
        <v>218</v>
      </c>
      <c r="I171" s="149"/>
      <c r="J171" s="149"/>
      <c r="K171" s="149"/>
      <c r="L171" s="149"/>
      <c r="M171" s="149"/>
      <c r="N171" s="149"/>
      <c r="O171" s="149"/>
      <c r="P171" s="149"/>
      <c r="Q171" s="148">
        <f>IF(OR(Q169&lt;&gt;"",Q167&lt;&gt;""),IF(Q169=0,0,IF(+Q167/Q169*100&lt;1,ROUND(+Q167/Q169*100,3),ROUND(Q167/Q169*100,4))),"")</f>
      </c>
      <c r="S171" s="111"/>
    </row>
    <row r="172" spans="3:20" ht="1.5" customHeight="1">
      <c r="C172" s="81"/>
      <c r="E172" s="81"/>
      <c r="F172" s="81"/>
      <c r="G172" s="81"/>
      <c r="I172" s="149"/>
      <c r="J172" s="149"/>
      <c r="K172" s="149"/>
      <c r="L172" s="149"/>
      <c r="M172" s="149"/>
      <c r="N172" s="149"/>
      <c r="O172" s="149"/>
      <c r="P172" s="149"/>
      <c r="Q172" s="149"/>
      <c r="R172" s="122"/>
      <c r="S172" s="123"/>
      <c r="T172" s="124"/>
    </row>
    <row r="173" spans="1:19" ht="13.5" customHeight="1">
      <c r="A173" s="118" t="s">
        <v>132</v>
      </c>
      <c r="B173" s="118"/>
      <c r="C173" s="150" t="s">
        <v>220</v>
      </c>
      <c r="E173" s="67"/>
      <c r="F173" s="67"/>
      <c r="G173" s="67"/>
      <c r="H173" s="67"/>
      <c r="I173" s="211"/>
      <c r="J173" s="149"/>
      <c r="K173" s="149"/>
      <c r="L173" s="149"/>
      <c r="M173" s="149"/>
      <c r="N173" s="149"/>
      <c r="O173" s="149"/>
      <c r="P173" s="149"/>
      <c r="Q173" s="149"/>
      <c r="S173" s="111"/>
    </row>
    <row r="174" spans="3:19" ht="15" customHeight="1">
      <c r="C174" s="76" t="s">
        <v>219</v>
      </c>
      <c r="E174" s="67"/>
      <c r="F174" s="67"/>
      <c r="G174" s="67"/>
      <c r="H174" s="67"/>
      <c r="I174" s="211"/>
      <c r="J174" s="149"/>
      <c r="K174" s="149"/>
      <c r="L174" s="149"/>
      <c r="M174" s="149"/>
      <c r="N174" s="149"/>
      <c r="O174" s="149"/>
      <c r="P174" s="149"/>
      <c r="Q174" s="149"/>
      <c r="S174" s="111"/>
    </row>
    <row r="175" spans="3:19" ht="13.5" customHeight="1">
      <c r="C175" s="77" t="s">
        <v>392</v>
      </c>
      <c r="E175" s="67"/>
      <c r="F175" s="67"/>
      <c r="G175" s="67"/>
      <c r="H175" s="67"/>
      <c r="I175" s="148">
        <f>IF(I160&lt;&gt;"",IF(I160&lt;1,ROUND(I160,3),ROUND(I160,4)),"")</f>
      </c>
      <c r="J175" s="149"/>
      <c r="K175" s="148">
        <f>IF(K160&lt;&gt;"",IF(K160&lt;1,ROUND(K160,3),ROUND(K160,4)),"")</f>
      </c>
      <c r="L175" s="149"/>
      <c r="M175" s="148">
        <f>IF(M160&lt;&gt;"",IF(M160&lt;1,ROUND(M160,3),ROUND(M160,4)),"")</f>
      </c>
      <c r="N175" s="149"/>
      <c r="O175" s="148">
        <f>IF(O160&lt;&gt;"",IF(O160&lt;1,ROUND(O160,3),ROUND(O160,4)),"")</f>
      </c>
      <c r="P175" s="149"/>
      <c r="Q175" s="149"/>
      <c r="S175" s="111"/>
    </row>
    <row r="176" spans="1:20" ht="1.5" customHeight="1">
      <c r="A176" s="151"/>
      <c r="B176" s="151"/>
      <c r="C176" s="151"/>
      <c r="D176" s="61"/>
      <c r="E176" s="61"/>
      <c r="F176" s="61"/>
      <c r="G176" s="61"/>
      <c r="H176" s="105"/>
      <c r="I176" s="106"/>
      <c r="J176" s="61"/>
      <c r="K176" s="61"/>
      <c r="L176" s="61"/>
      <c r="M176" s="61"/>
      <c r="N176" s="61"/>
      <c r="O176" s="61"/>
      <c r="P176" s="61"/>
      <c r="Q176" s="61"/>
      <c r="R176" s="61"/>
      <c r="S176" s="111"/>
      <c r="T176" s="61"/>
    </row>
    <row r="177" ht="1.5" customHeight="1">
      <c r="S177" s="152"/>
    </row>
    <row r="178" spans="1:20" ht="14.25" customHeight="1">
      <c r="A178" s="153" t="s">
        <v>204</v>
      </c>
      <c r="B178" s="139"/>
      <c r="C178" s="139"/>
      <c r="E178" s="154"/>
      <c r="F178" s="154"/>
      <c r="G178" s="59"/>
      <c r="H178" s="63"/>
      <c r="I178" s="108"/>
      <c r="J178" s="59"/>
      <c r="K178" s="59"/>
      <c r="L178" s="59"/>
      <c r="M178" s="59"/>
      <c r="N178" s="59"/>
      <c r="O178" s="59"/>
      <c r="P178" s="59"/>
      <c r="Q178" s="59"/>
      <c r="R178" s="59"/>
      <c r="S178" s="111"/>
      <c r="T178" s="59"/>
    </row>
    <row r="179" spans="1:20" ht="13.5" customHeight="1">
      <c r="A179" s="139"/>
      <c r="B179" s="139"/>
      <c r="C179" s="84" t="s">
        <v>221</v>
      </c>
      <c r="E179" s="59"/>
      <c r="F179" s="59"/>
      <c r="G179" s="59"/>
      <c r="H179" s="63"/>
      <c r="I179" s="108"/>
      <c r="J179" s="59"/>
      <c r="K179" s="59"/>
      <c r="L179" s="59"/>
      <c r="M179" s="59"/>
      <c r="N179" s="59"/>
      <c r="O179" s="59"/>
      <c r="P179" s="59"/>
      <c r="Q179" s="59"/>
      <c r="R179" s="59"/>
      <c r="S179" s="111"/>
      <c r="T179" s="59"/>
    </row>
    <row r="180" spans="1:19" ht="14.25" customHeight="1">
      <c r="A180" s="103" t="s">
        <v>170</v>
      </c>
      <c r="C180" s="76" t="s">
        <v>222</v>
      </c>
      <c r="E180" s="81"/>
      <c r="F180" s="81"/>
      <c r="G180" s="81"/>
      <c r="I180" s="194">
        <f>IF(OR(I175&lt;&gt;"",I$22&lt;&gt;""),ROUND(+I175*I$22/100,2),"")</f>
      </c>
      <c r="J180" s="195"/>
      <c r="K180" s="194">
        <f>IF(OR(K175&lt;&gt;"",K$22&lt;&gt;""),ROUND(+K175*K$22/100,2),"")</f>
      </c>
      <c r="L180" s="195"/>
      <c r="M180" s="194">
        <f>IF(OR(M175&lt;&gt;"",M$22&lt;&gt;""),ROUND(+M175*M$22/100,2),"")</f>
      </c>
      <c r="N180" s="195"/>
      <c r="O180" s="194">
        <f>IF(OR(O175&lt;&gt;"",O$22&lt;&gt;""),ROUND(+O175*O$22/100,2),"")</f>
      </c>
      <c r="P180" s="195"/>
      <c r="Q180" s="194">
        <f>IF(OR(I180&lt;&gt;"",K180&lt;&gt;"",M180&lt;&gt;"",O180&lt;&gt;""),+I180+K180+M180+O180,"")</f>
      </c>
      <c r="S180" s="111"/>
    </row>
    <row r="181" spans="4:20" ht="2.25" customHeight="1">
      <c r="D181" s="81"/>
      <c r="E181" s="81"/>
      <c r="F181" s="81"/>
      <c r="G181" s="81"/>
      <c r="I181" s="195"/>
      <c r="J181" s="195"/>
      <c r="K181" s="195"/>
      <c r="L181" s="195"/>
      <c r="M181" s="195"/>
      <c r="N181" s="195"/>
      <c r="O181" s="195"/>
      <c r="P181" s="195"/>
      <c r="Q181" s="195"/>
      <c r="R181" s="122"/>
      <c r="S181" s="123"/>
      <c r="T181" s="124"/>
    </row>
    <row r="182" spans="1:19" ht="13.5" customHeight="1">
      <c r="A182" s="103" t="s">
        <v>171</v>
      </c>
      <c r="C182" s="408" t="s">
        <v>223</v>
      </c>
      <c r="D182" s="387"/>
      <c r="E182" s="387"/>
      <c r="F182" s="387"/>
      <c r="G182" s="387"/>
      <c r="I182" s="195"/>
      <c r="J182" s="195"/>
      <c r="K182" s="195"/>
      <c r="L182" s="195"/>
      <c r="M182" s="195"/>
      <c r="N182" s="195"/>
      <c r="O182" s="195"/>
      <c r="P182" s="195"/>
      <c r="Q182" s="195"/>
      <c r="S182" s="111"/>
    </row>
    <row r="183" spans="3:19" ht="12.75" customHeight="1">
      <c r="C183" s="387"/>
      <c r="D183" s="387"/>
      <c r="E183" s="387"/>
      <c r="F183" s="387"/>
      <c r="G183" s="387"/>
      <c r="I183" s="194">
        <f>IF(OR($T$132&lt;&gt;"",I22&lt;&gt;""),ROUND(+$T$132*I22/100,2),"")</f>
      </c>
      <c r="J183" s="195"/>
      <c r="K183" s="194">
        <f>IF(OR($T$132&lt;&gt;"",K22&lt;&gt;""),ROUND(+$T$132*K22/100,2),"")</f>
      </c>
      <c r="L183" s="195"/>
      <c r="M183" s="194">
        <f>IF(OR($T$132&lt;&gt;"",M22&lt;&gt;""),ROUND(+$T$132*M22/100,2),"")</f>
      </c>
      <c r="N183" s="195"/>
      <c r="O183" s="194">
        <f>IF(OR($T$132&lt;&gt;"",O22&lt;&gt;""),ROUND(+$T$132*O22/100,2),"")</f>
      </c>
      <c r="P183" s="195"/>
      <c r="Q183" s="194">
        <f>IF(OR(I183&lt;&gt;"",K183&lt;&gt;"",M183&lt;&gt;"",O183&lt;&gt;""),+I183+K183+M183+O183,"")</f>
      </c>
      <c r="S183" s="111"/>
    </row>
    <row r="184" spans="4:20" ht="2.25" customHeight="1">
      <c r="D184" s="81"/>
      <c r="E184" s="81"/>
      <c r="F184" s="81"/>
      <c r="G184" s="81"/>
      <c r="I184" s="195"/>
      <c r="J184" s="195"/>
      <c r="K184" s="195"/>
      <c r="L184" s="195"/>
      <c r="M184" s="195"/>
      <c r="N184" s="195"/>
      <c r="O184" s="195"/>
      <c r="P184" s="195"/>
      <c r="Q184" s="195"/>
      <c r="R184" s="122"/>
      <c r="S184" s="123"/>
      <c r="T184" s="124"/>
    </row>
    <row r="185" spans="1:19" ht="13.5" customHeight="1">
      <c r="A185" s="103" t="s">
        <v>173</v>
      </c>
      <c r="C185" s="80" t="s">
        <v>172</v>
      </c>
      <c r="I185" s="194">
        <f>IF(OR(I180&lt;&gt;"",I183&lt;&gt;""),+I180-I183,"")</f>
      </c>
      <c r="J185" s="195"/>
      <c r="K185" s="194">
        <f>IF(OR(K180&lt;&gt;"",K183&lt;&gt;""),+K180-K183,"")</f>
      </c>
      <c r="L185" s="195"/>
      <c r="M185" s="194">
        <f>IF(OR(M180&lt;&gt;"",M183&lt;&gt;""),+M180-M183,"")</f>
      </c>
      <c r="N185" s="195"/>
      <c r="O185" s="194">
        <f>IF(OR(O180&lt;&gt;"",O183&lt;&gt;""),+O180-O183,"")</f>
      </c>
      <c r="P185" s="195"/>
      <c r="Q185" s="194">
        <f>IF(OR(I185&lt;&gt;"",K185&lt;&gt;"",M185&lt;&gt;"",O185&lt;&gt;""),+I185+K185+M185+O185,"")</f>
      </c>
      <c r="S185" s="111"/>
    </row>
    <row r="186" spans="3:20" ht="2.25" customHeight="1">
      <c r="C186" s="81"/>
      <c r="E186" s="81"/>
      <c r="F186" s="81"/>
      <c r="G186" s="81"/>
      <c r="I186" s="122"/>
      <c r="J186" s="122"/>
      <c r="K186" s="122"/>
      <c r="L186" s="122"/>
      <c r="M186" s="122"/>
      <c r="N186" s="122"/>
      <c r="O186" s="122"/>
      <c r="P186" s="122"/>
      <c r="Q186" s="122"/>
      <c r="R186" s="122"/>
      <c r="S186" s="123"/>
      <c r="T186" s="124"/>
    </row>
    <row r="187" spans="1:19" ht="14.25" customHeight="1">
      <c r="A187" s="103" t="s">
        <v>174</v>
      </c>
      <c r="C187" s="80" t="s">
        <v>175</v>
      </c>
      <c r="I187" s="130">
        <f>IF(OR('Data Entry Page'!H31&lt;&gt;"",+I185&lt;&gt;"",I183&lt;&gt;""),IF('Data Entry Page'!H31=0,0,ROUND(+I185/I183,4)),"")</f>
      </c>
      <c r="J187" s="155"/>
      <c r="K187" s="130">
        <f>IF(OR('Data Entry Page'!J31&lt;&gt;"",+K185&lt;&gt;"",K183&lt;&gt;""),IF('Data Entry Page'!J31=0,0,ROUND(+K185/K183,4)),"")</f>
      </c>
      <c r="L187" s="155"/>
      <c r="M187" s="130">
        <f>IF(OR('Data Entry Page'!L31&lt;&gt;"",+M185&lt;&gt;"",M183&lt;&gt;""),IF('Data Entry Page'!L31=0,0,ROUND(+M185/M183,4)),"")</f>
      </c>
      <c r="N187" s="155"/>
      <c r="O187" s="130">
        <f>IF(OR('Data Entry Page'!N31&lt;&gt;"",+O185&lt;&gt;"",O183&lt;&gt;""),IF('Data Entry Page'!N31=0,0,ROUND(+O185/O183,4)),"")</f>
      </c>
      <c r="P187" s="155"/>
      <c r="Q187" s="130">
        <f>IF(OR('Data Entry Page'!P31&lt;&gt;"",+Q185&lt;&gt;"",Q183&lt;&gt;""),IF('Data Entry Page'!P31=0,0,ROUND(+Q185/Q183,4)),"")</f>
      </c>
      <c r="S187" s="111"/>
    </row>
    <row r="188" ht="4.5" customHeight="1">
      <c r="S188" s="111"/>
    </row>
    <row r="189" spans="2:19" ht="13.5" customHeight="1">
      <c r="B189" s="48"/>
      <c r="C189" s="87" t="s">
        <v>176</v>
      </c>
      <c r="G189" s="72"/>
      <c r="H189" s="94"/>
      <c r="I189" s="48"/>
      <c r="S189" s="111"/>
    </row>
    <row r="190" spans="1:19" ht="14.25" customHeight="1">
      <c r="A190" s="103" t="s">
        <v>156</v>
      </c>
      <c r="B190" s="48"/>
      <c r="C190" s="80" t="s">
        <v>394</v>
      </c>
      <c r="G190" s="72"/>
      <c r="H190" s="48"/>
      <c r="I190" s="148">
        <f>IF(+'Informational Summary Page'!K42&lt;&gt;"",+'Informational Summary Page'!K42,"")</f>
      </c>
      <c r="J190" s="206"/>
      <c r="K190" s="148">
        <f>IF(+'Informational Summary Page'!M42&lt;&gt;"",+'Informational Summary Page'!M42,"")</f>
      </c>
      <c r="L190" s="206"/>
      <c r="M190" s="148">
        <f>IF(+'Informational Summary Page'!O42&lt;&gt;"",+'Informational Summary Page'!O42,"")</f>
      </c>
      <c r="N190" s="206"/>
      <c r="O190" s="148">
        <f>IF(+'Informational Summary Page'!Q42&lt;&gt;"",+'Informational Summary Page'!Q42,"")</f>
      </c>
      <c r="P190" s="156"/>
      <c r="Q190" s="156"/>
      <c r="S190" s="111"/>
    </row>
    <row r="191" spans="2:19" ht="1.5" customHeight="1">
      <c r="B191" s="48"/>
      <c r="C191" s="80"/>
      <c r="G191" s="72"/>
      <c r="H191" s="48"/>
      <c r="I191" s="206"/>
      <c r="J191" s="206"/>
      <c r="K191" s="206"/>
      <c r="L191" s="206"/>
      <c r="M191" s="206"/>
      <c r="N191" s="206"/>
      <c r="O191" s="206"/>
      <c r="P191" s="156"/>
      <c r="Q191" s="156"/>
      <c r="S191" s="111"/>
    </row>
    <row r="192" spans="1:19" ht="14.25" customHeight="1">
      <c r="A192" s="158" t="s">
        <v>157</v>
      </c>
      <c r="B192" s="48"/>
      <c r="C192" s="80" t="s">
        <v>255</v>
      </c>
      <c r="G192" s="72"/>
      <c r="H192" s="48"/>
      <c r="I192" s="148">
        <f>IF(I190&lt;&gt;"",IF(+'Summary Page'!K55&lt;&gt;"",+'Summary Page'!K55,0),"")</f>
      </c>
      <c r="J192" s="206"/>
      <c r="K192" s="148">
        <f>IF(K190&lt;&gt;"",IF(+'Summary Page'!M55&lt;&gt;"",+'Summary Page'!M55,0),"")</f>
      </c>
      <c r="L192" s="206"/>
      <c r="M192" s="148">
        <f>IF(M190&lt;&gt;"",IF(+'Summary Page'!O55&lt;&gt;"",+'Summary Page'!O55,0),"")</f>
      </c>
      <c r="N192" s="206"/>
      <c r="O192" s="148">
        <f>IF(O190&lt;&gt;"",IF(+'Summary Page'!Q55&lt;&gt;"",+'Summary Page'!Q55,0),"")</f>
      </c>
      <c r="P192" s="156"/>
      <c r="Q192" s="156"/>
      <c r="S192" s="111"/>
    </row>
    <row r="193" spans="2:19" ht="0.75" customHeight="1">
      <c r="B193" s="48"/>
      <c r="C193" s="80"/>
      <c r="G193" s="72"/>
      <c r="H193" s="48"/>
      <c r="I193" s="206"/>
      <c r="J193" s="206"/>
      <c r="K193" s="206"/>
      <c r="L193" s="206"/>
      <c r="M193" s="206"/>
      <c r="N193" s="206"/>
      <c r="O193" s="206"/>
      <c r="P193" s="156"/>
      <c r="Q193" s="156"/>
      <c r="S193" s="111"/>
    </row>
    <row r="194" spans="1:19" ht="14.25" customHeight="1">
      <c r="A194" s="158" t="s">
        <v>158</v>
      </c>
      <c r="B194" s="48"/>
      <c r="C194" s="80" t="s">
        <v>231</v>
      </c>
      <c r="G194" s="72"/>
      <c r="H194" s="48"/>
      <c r="I194" s="148">
        <f>IF(OR(I190&lt;&gt;"",I192&lt;&gt;""),+I190+I192,"")</f>
      </c>
      <c r="J194" s="206"/>
      <c r="K194" s="148">
        <f>IF(OR(K190&lt;&gt;"",K192&lt;&gt;""),+K190+K192,"")</f>
      </c>
      <c r="L194" s="206"/>
      <c r="M194" s="148">
        <f>IF(OR(M190&lt;&gt;"",M192&lt;&gt;""),+M190+M192,"")</f>
      </c>
      <c r="N194" s="206"/>
      <c r="O194" s="148">
        <f>IF(OR(O190&lt;&gt;"",O192&lt;&gt;""),+O190+O192,"")</f>
      </c>
      <c r="P194" s="156"/>
      <c r="Q194" s="156"/>
      <c r="S194" s="111"/>
    </row>
    <row r="195" spans="2:19" ht="1.5" customHeight="1">
      <c r="B195" s="48"/>
      <c r="C195" s="80"/>
      <c r="G195" s="72"/>
      <c r="H195" s="48"/>
      <c r="I195" s="157"/>
      <c r="J195" s="156"/>
      <c r="K195" s="156"/>
      <c r="L195" s="156"/>
      <c r="M195" s="156"/>
      <c r="N195" s="156"/>
      <c r="O195" s="156"/>
      <c r="P195" s="156"/>
      <c r="Q195" s="156"/>
      <c r="S195" s="111"/>
    </row>
    <row r="196" spans="1:19" ht="14.25" customHeight="1">
      <c r="A196" s="103" t="s">
        <v>159</v>
      </c>
      <c r="B196" s="48"/>
      <c r="C196" s="80" t="s">
        <v>230</v>
      </c>
      <c r="G196" s="72"/>
      <c r="H196" s="48"/>
      <c r="I196" s="159">
        <f>IF(+I$22&lt;&gt;"",+I$22,"")</f>
      </c>
      <c r="J196" s="157"/>
      <c r="K196" s="159">
        <f>IF(+K$22&lt;&gt;"",+K$22,"")</f>
      </c>
      <c r="L196" s="157"/>
      <c r="M196" s="159">
        <f>IF(+M$22&lt;&gt;"",+M$22,"")</f>
      </c>
      <c r="N196" s="157"/>
      <c r="O196" s="159">
        <f>IF(+O$22&lt;&gt;"",+O$22,"")</f>
      </c>
      <c r="P196" s="157"/>
      <c r="Q196" s="159">
        <f>IF(OR(I196&lt;&gt;"",K196&lt;&gt;"",M196&lt;&gt;"",O196&lt;&gt;""),+I196+K196+M196+O196,"")</f>
      </c>
      <c r="S196" s="111"/>
    </row>
    <row r="197" spans="2:19" ht="1.5" customHeight="1">
      <c r="B197" s="48"/>
      <c r="C197" s="80"/>
      <c r="G197" s="72"/>
      <c r="H197" s="48"/>
      <c r="I197" s="157"/>
      <c r="J197" s="157"/>
      <c r="K197" s="157"/>
      <c r="L197" s="157"/>
      <c r="M197" s="157"/>
      <c r="N197" s="157"/>
      <c r="O197" s="157"/>
      <c r="P197" s="157"/>
      <c r="Q197" s="157"/>
      <c r="S197" s="111"/>
    </row>
    <row r="198" spans="1:19" ht="14.25" customHeight="1">
      <c r="A198" s="158" t="s">
        <v>160</v>
      </c>
      <c r="B198" s="48"/>
      <c r="C198" s="80" t="s">
        <v>232</v>
      </c>
      <c r="G198" s="72"/>
      <c r="H198" s="48"/>
      <c r="I198" s="159">
        <f>IF(OR(I194&lt;&gt;"",I196&lt;&gt;""),ROUND(+I194*I196/100,0),"")</f>
      </c>
      <c r="J198" s="157"/>
      <c r="K198" s="159">
        <f>IF(OR(K194&lt;&gt;"",K196&lt;&gt;""),ROUND(+K194*K196/100,0),"")</f>
      </c>
      <c r="L198" s="157"/>
      <c r="M198" s="159">
        <f>IF(OR(M194&lt;&gt;"",M196&lt;&gt;""),ROUND(+M194*M196/100,0),"")</f>
      </c>
      <c r="N198" s="157"/>
      <c r="O198" s="159">
        <f>IF(OR(O194&lt;&gt;"",O196&lt;&gt;""),ROUND(+O194*O196/100,0),"")</f>
      </c>
      <c r="P198" s="157"/>
      <c r="Q198" s="159">
        <f>IF(OR(I198&lt;&gt;"",K198&lt;&gt;"",M198&lt;&gt;"",O198&lt;&gt;""),+I198+K198+M198+O198,"")</f>
      </c>
      <c r="S198" s="111"/>
    </row>
    <row r="199" spans="2:19" ht="1.5" customHeight="1">
      <c r="B199" s="48"/>
      <c r="C199" s="80"/>
      <c r="G199" s="72"/>
      <c r="H199" s="48"/>
      <c r="I199" s="157"/>
      <c r="J199" s="156"/>
      <c r="K199" s="156"/>
      <c r="L199" s="156"/>
      <c r="M199" s="156"/>
      <c r="N199" s="156"/>
      <c r="O199" s="156"/>
      <c r="P199" s="156"/>
      <c r="Q199" s="156"/>
      <c r="S199" s="111"/>
    </row>
    <row r="200" spans="1:19" ht="14.25" customHeight="1">
      <c r="A200" s="158" t="s">
        <v>161</v>
      </c>
      <c r="B200" s="48"/>
      <c r="C200" s="80" t="s">
        <v>228</v>
      </c>
      <c r="G200" s="72"/>
      <c r="H200" s="48"/>
      <c r="I200" s="157"/>
      <c r="J200" s="156"/>
      <c r="K200" s="156"/>
      <c r="L200" s="156"/>
      <c r="M200" s="156"/>
      <c r="N200" s="156"/>
      <c r="O200" s="156"/>
      <c r="P200" s="156"/>
      <c r="Q200" s="148">
        <f>IF(OR(Q196&lt;&gt;"",Q198&lt;&gt;""),IF(Q196=0,0,ROUND(+Q198/Q196*100,4)),"")</f>
      </c>
      <c r="S200" s="111"/>
    </row>
    <row r="201" spans="2:19" ht="3" customHeight="1">
      <c r="B201" s="48"/>
      <c r="C201" s="80"/>
      <c r="G201" s="72"/>
      <c r="H201" s="48"/>
      <c r="I201" s="206"/>
      <c r="J201" s="206"/>
      <c r="K201" s="206"/>
      <c r="L201" s="206"/>
      <c r="M201" s="206"/>
      <c r="N201" s="206"/>
      <c r="O201" s="206"/>
      <c r="P201" s="156"/>
      <c r="Q201" s="156"/>
      <c r="S201" s="111"/>
    </row>
    <row r="202" spans="1:19" ht="14.25" customHeight="1">
      <c r="A202" s="103" t="s">
        <v>162</v>
      </c>
      <c r="B202" s="48"/>
      <c r="C202" s="80" t="s">
        <v>233</v>
      </c>
      <c r="G202" s="72"/>
      <c r="H202" s="48"/>
      <c r="I202" s="148">
        <f>IF(I190&lt;&gt;"",IF(+'Summary Page'!K52&lt;&gt;"",+'Summary Page'!K52,0),"")</f>
      </c>
      <c r="J202" s="206"/>
      <c r="K202" s="148">
        <f>IF(K190&lt;&gt;"",IF(+'Summary Page'!M52&lt;&gt;"",+'Summary Page'!M52,0),"")</f>
      </c>
      <c r="L202" s="206"/>
      <c r="M202" s="148">
        <f>IF(M190&lt;&gt;"",IF(+'Summary Page'!O52&lt;&gt;"",+'Summary Page'!O52,0),"")</f>
      </c>
      <c r="N202" s="206"/>
      <c r="O202" s="148">
        <f>IF(O190&lt;&gt;"",IF(+'Summary Page'!Q52&lt;&gt;"",+'Summary Page'!Q52,0),"")</f>
      </c>
      <c r="P202" s="156"/>
      <c r="Q202" s="156"/>
      <c r="S202" s="111"/>
    </row>
    <row r="203" spans="2:19" ht="1.5" customHeight="1">
      <c r="B203" s="48"/>
      <c r="C203" s="80"/>
      <c r="G203" s="72"/>
      <c r="H203" s="48"/>
      <c r="I203" s="206"/>
      <c r="J203" s="206"/>
      <c r="K203" s="206"/>
      <c r="L203" s="206"/>
      <c r="M203" s="206"/>
      <c r="N203" s="206"/>
      <c r="O203" s="206"/>
      <c r="P203" s="156"/>
      <c r="Q203" s="156"/>
      <c r="S203" s="111"/>
    </row>
    <row r="204" spans="1:19" ht="14.25" customHeight="1">
      <c r="A204" s="103" t="s">
        <v>163</v>
      </c>
      <c r="B204" s="48"/>
      <c r="C204" s="80" t="s">
        <v>234</v>
      </c>
      <c r="G204" s="72"/>
      <c r="H204" s="48"/>
      <c r="I204" s="148">
        <f>IF(OR(I194&lt;&gt;"",I202&lt;&gt;""),+I194-I202,"")</f>
      </c>
      <c r="J204" s="206"/>
      <c r="K204" s="148">
        <f>IF(OR(K194&lt;&gt;"",K202&lt;&gt;""),+K194-K202,"")</f>
      </c>
      <c r="L204" s="206"/>
      <c r="M204" s="148">
        <f>IF(OR(M194&lt;&gt;"",M202&lt;&gt;""),+M194-M202,"")</f>
      </c>
      <c r="N204" s="206"/>
      <c r="O204" s="148">
        <f>IF(OR(O194&lt;&gt;"",O202&lt;&gt;""),+O194-O202,"")</f>
      </c>
      <c r="P204" s="156"/>
      <c r="Q204" s="156"/>
      <c r="S204" s="111"/>
    </row>
    <row r="205" spans="2:19" ht="0.75" customHeight="1">
      <c r="B205" s="48"/>
      <c r="C205" s="80"/>
      <c r="G205" s="72"/>
      <c r="H205" s="48"/>
      <c r="I205" s="157"/>
      <c r="J205" s="156"/>
      <c r="K205" s="156"/>
      <c r="L205" s="156"/>
      <c r="M205" s="156"/>
      <c r="N205" s="156"/>
      <c r="O205" s="156"/>
      <c r="P205" s="156"/>
      <c r="Q205" s="156"/>
      <c r="S205" s="111"/>
    </row>
    <row r="206" spans="1:19" ht="14.25" customHeight="1">
      <c r="A206" s="103" t="s">
        <v>164</v>
      </c>
      <c r="B206" s="48"/>
      <c r="C206" s="80" t="s">
        <v>230</v>
      </c>
      <c r="G206" s="72"/>
      <c r="H206" s="48"/>
      <c r="I206" s="159">
        <f>IF(+I$22&lt;&gt;"",+I$22,"")</f>
      </c>
      <c r="J206" s="157"/>
      <c r="K206" s="159">
        <f>IF(+K$22&lt;&gt;"",+K$22,"")</f>
      </c>
      <c r="L206" s="157"/>
      <c r="M206" s="159">
        <f>IF(+M$22&lt;&gt;"",+M$22,"")</f>
      </c>
      <c r="N206" s="157"/>
      <c r="O206" s="159">
        <f>IF(+O$22&lt;&gt;"",+O$22,"")</f>
      </c>
      <c r="P206" s="157"/>
      <c r="Q206" s="159">
        <f>IF(OR(I206&lt;&gt;"",K206&lt;&gt;"",M206&lt;&gt;"",O206&lt;&gt;""),+I206+K206+M206+O206,"")</f>
      </c>
      <c r="S206" s="111"/>
    </row>
    <row r="207" spans="2:19" ht="0.75" customHeight="1">
      <c r="B207" s="48"/>
      <c r="C207" s="80"/>
      <c r="G207" s="72"/>
      <c r="H207" s="48"/>
      <c r="I207" s="157"/>
      <c r="J207" s="157"/>
      <c r="K207" s="157"/>
      <c r="L207" s="157"/>
      <c r="M207" s="157"/>
      <c r="N207" s="157"/>
      <c r="O207" s="157"/>
      <c r="P207" s="157"/>
      <c r="Q207" s="157"/>
      <c r="S207" s="111"/>
    </row>
    <row r="208" spans="1:19" ht="14.25" customHeight="1">
      <c r="A208" s="103" t="s">
        <v>165</v>
      </c>
      <c r="B208" s="48"/>
      <c r="C208" s="80" t="s">
        <v>235</v>
      </c>
      <c r="G208" s="72"/>
      <c r="H208" s="48"/>
      <c r="I208" s="159">
        <f>IF(OR(I204&lt;&gt;"",I206&lt;&gt;""),ROUND(+I204*I206/100,0),"")</f>
      </c>
      <c r="J208" s="157"/>
      <c r="K208" s="159">
        <f>IF(OR(K204&lt;&gt;"",K206&lt;&gt;""),ROUND(+K204*K206/100,0),"")</f>
      </c>
      <c r="L208" s="157"/>
      <c r="M208" s="159">
        <f>IF(OR(M204&lt;&gt;"",M206&lt;&gt;""),ROUND(+M204*M206/100,0),"")</f>
      </c>
      <c r="N208" s="157"/>
      <c r="O208" s="159">
        <f>IF(OR(O204&lt;&gt;"",O206&lt;&gt;""),ROUND(+O204*O206/100,0),"")</f>
      </c>
      <c r="P208" s="157"/>
      <c r="Q208" s="159">
        <f>IF(OR(I208&lt;&gt;"",K208&lt;&gt;"",M208&lt;&gt;"",O208&lt;&gt;""),+I208+K208+M208+O208,"")</f>
      </c>
      <c r="S208" s="111"/>
    </row>
    <row r="209" spans="2:19" ht="1.5" customHeight="1">
      <c r="B209" s="48"/>
      <c r="C209" s="80"/>
      <c r="G209" s="72"/>
      <c r="H209" s="48"/>
      <c r="I209" s="157"/>
      <c r="J209" s="156"/>
      <c r="K209" s="156"/>
      <c r="L209" s="156"/>
      <c r="M209" s="156"/>
      <c r="N209" s="156"/>
      <c r="O209" s="156"/>
      <c r="P209" s="156"/>
      <c r="Q209" s="156"/>
      <c r="S209" s="111"/>
    </row>
    <row r="210" spans="1:19" ht="14.25" customHeight="1">
      <c r="A210" s="103" t="s">
        <v>166</v>
      </c>
      <c r="B210" s="48"/>
      <c r="C210" s="80" t="s">
        <v>240</v>
      </c>
      <c r="G210" s="72"/>
      <c r="H210" s="48"/>
      <c r="I210" s="157"/>
      <c r="J210" s="156"/>
      <c r="K210" s="156"/>
      <c r="L210" s="156"/>
      <c r="M210" s="156"/>
      <c r="N210" s="156"/>
      <c r="O210" s="156"/>
      <c r="P210" s="156"/>
      <c r="Q210" s="148">
        <f>IF(OR(Q206&lt;&gt;"",Q208&lt;&gt;""),IF(Q206=0,0,ROUND(+Q208/Q206*100,4)),"")</f>
      </c>
      <c r="S210" s="111"/>
    </row>
    <row r="211" spans="2:19" ht="3" customHeight="1">
      <c r="B211" s="48"/>
      <c r="C211" s="80"/>
      <c r="G211" s="72"/>
      <c r="H211" s="48"/>
      <c r="I211" s="157"/>
      <c r="J211" s="156"/>
      <c r="K211" s="156"/>
      <c r="L211" s="156"/>
      <c r="M211" s="156"/>
      <c r="N211" s="156"/>
      <c r="O211" s="156"/>
      <c r="P211" s="156"/>
      <c r="Q211" s="156"/>
      <c r="S211" s="111"/>
    </row>
    <row r="212" spans="1:19" ht="14.25" customHeight="1">
      <c r="A212" s="103" t="s">
        <v>167</v>
      </c>
      <c r="B212" s="48"/>
      <c r="C212" s="80" t="s">
        <v>236</v>
      </c>
      <c r="G212" s="72"/>
      <c r="H212" s="48"/>
      <c r="I212" s="148">
        <f>IF(I190&lt;&gt;"",IF(+'Summary Page'!K44&lt;&gt;"",+'Summary Page'!K44,0),"")</f>
      </c>
      <c r="J212" s="206"/>
      <c r="K212" s="148">
        <f>IF(K190&lt;&gt;"",IF(+'Summary Page'!M44&lt;&gt;"",+'Summary Page'!M44,0),"")</f>
      </c>
      <c r="L212" s="206"/>
      <c r="M212" s="148">
        <f>IF(M190&lt;&gt;"",IF(+'Summary Page'!O44&lt;&gt;"",+'Summary Page'!O44,0),"")</f>
      </c>
      <c r="N212" s="206"/>
      <c r="O212" s="148">
        <f>IF(O190&lt;&gt;"",IF(+'Summary Page'!Q44&lt;&gt;"",+'Summary Page'!Q44,0),"")</f>
      </c>
      <c r="P212" s="156"/>
      <c r="Q212" s="156"/>
      <c r="S212" s="111"/>
    </row>
    <row r="213" spans="2:19" ht="1.5" customHeight="1">
      <c r="B213" s="48"/>
      <c r="C213" s="80"/>
      <c r="G213" s="72"/>
      <c r="H213" s="48"/>
      <c r="I213" s="206"/>
      <c r="J213" s="206"/>
      <c r="K213" s="206"/>
      <c r="L213" s="206"/>
      <c r="M213" s="206"/>
      <c r="N213" s="206"/>
      <c r="O213" s="206"/>
      <c r="P213" s="156"/>
      <c r="Q213" s="156"/>
      <c r="S213" s="111"/>
    </row>
    <row r="214" spans="1:19" ht="14.25" customHeight="1">
      <c r="A214" s="103" t="s">
        <v>177</v>
      </c>
      <c r="B214" s="48"/>
      <c r="C214" s="156" t="s">
        <v>237</v>
      </c>
      <c r="G214" s="72"/>
      <c r="H214" s="48"/>
      <c r="I214" s="148">
        <f>IF(OR(I204&lt;&gt;"",I212&lt;&gt;""),+I204-I212,"")</f>
      </c>
      <c r="J214" s="206"/>
      <c r="K214" s="148">
        <f>IF(OR(K204&lt;&gt;"",K212&lt;&gt;""),+K204-K212,"")</f>
      </c>
      <c r="L214" s="206"/>
      <c r="M214" s="148">
        <f>IF(OR(M204&lt;&gt;"",M212&lt;&gt;""),+M204-M212,"")</f>
      </c>
      <c r="N214" s="206"/>
      <c r="O214" s="148">
        <f>IF(OR(O204&lt;&gt;"",O212&lt;&gt;""),+O204-O212,"")</f>
      </c>
      <c r="P214" s="156"/>
      <c r="Q214" s="156"/>
      <c r="S214" s="111"/>
    </row>
    <row r="215" spans="2:19" ht="1.5" customHeight="1">
      <c r="B215" s="48"/>
      <c r="C215" s="80"/>
      <c r="G215" s="72"/>
      <c r="H215" s="48"/>
      <c r="I215" s="157"/>
      <c r="J215" s="156"/>
      <c r="K215" s="156"/>
      <c r="L215" s="156"/>
      <c r="M215" s="156"/>
      <c r="N215" s="156"/>
      <c r="O215" s="156"/>
      <c r="P215" s="156"/>
      <c r="Q215" s="156"/>
      <c r="S215" s="111"/>
    </row>
    <row r="216" spans="1:19" ht="14.25" customHeight="1">
      <c r="A216" s="103" t="s">
        <v>178</v>
      </c>
      <c r="B216" s="48"/>
      <c r="C216" s="80" t="s">
        <v>238</v>
      </c>
      <c r="G216" s="72"/>
      <c r="H216" s="48"/>
      <c r="I216" s="159">
        <f>IF(+I$22&lt;&gt;"",+I$22,"")</f>
      </c>
      <c r="J216" s="157"/>
      <c r="K216" s="159">
        <f>IF(+K$22&lt;&gt;"",+K$22,"")</f>
      </c>
      <c r="L216" s="157"/>
      <c r="M216" s="159">
        <f>IF(+M$22&lt;&gt;"",+M$22,"")</f>
      </c>
      <c r="N216" s="157"/>
      <c r="O216" s="159">
        <f>IF(+O$22&lt;&gt;"",+O$22,"")</f>
      </c>
      <c r="P216" s="157"/>
      <c r="Q216" s="159">
        <f>IF(OR(I216&lt;&gt;"",K216&lt;&gt;"",M216&lt;&gt;"",O216&lt;&gt;""),+I216+K216+M216+O216,"")</f>
      </c>
      <c r="S216" s="111"/>
    </row>
    <row r="217" spans="2:19" ht="1.5" customHeight="1">
      <c r="B217" s="48"/>
      <c r="C217" s="80"/>
      <c r="G217" s="72"/>
      <c r="H217" s="48"/>
      <c r="I217" s="157"/>
      <c r="J217" s="157"/>
      <c r="K217" s="157"/>
      <c r="L217" s="157"/>
      <c r="M217" s="157"/>
      <c r="N217" s="157"/>
      <c r="O217" s="157"/>
      <c r="P217" s="157"/>
      <c r="Q217" s="157"/>
      <c r="S217" s="111"/>
    </row>
    <row r="218" spans="1:19" ht="14.25" customHeight="1">
      <c r="A218" s="103" t="s">
        <v>226</v>
      </c>
      <c r="B218" s="48"/>
      <c r="C218" s="80" t="s">
        <v>239</v>
      </c>
      <c r="G218" s="72"/>
      <c r="H218" s="48"/>
      <c r="I218" s="159">
        <f>IF(OR(I214&lt;&gt;"",I216&lt;&gt;""),ROUND(+I214*I216/100,0),"")</f>
      </c>
      <c r="J218" s="157"/>
      <c r="K218" s="159">
        <f>IF(OR(K214&lt;&gt;"",K216&lt;&gt;""),ROUND(+K214*K216/100,0),"")</f>
      </c>
      <c r="L218" s="157"/>
      <c r="M218" s="159">
        <f>IF(OR(M214&lt;&gt;"",M216&lt;&gt;""),ROUND(+M214*M216/100,0),"")</f>
      </c>
      <c r="N218" s="157"/>
      <c r="O218" s="159">
        <f>IF(OR(O214&lt;&gt;"",O216&lt;&gt;""),ROUND(+O214*O216/100,0),"")</f>
      </c>
      <c r="P218" s="157"/>
      <c r="Q218" s="159">
        <f>IF(OR(I218&lt;&gt;"",K218&lt;&gt;"",M218&lt;&gt;"",O218&lt;&gt;""),+I218+K218+M218+O218,"")</f>
      </c>
      <c r="S218" s="111"/>
    </row>
    <row r="219" spans="2:19" ht="1.5" customHeight="1">
      <c r="B219" s="48"/>
      <c r="C219" s="80"/>
      <c r="G219" s="72"/>
      <c r="H219" s="48"/>
      <c r="I219" s="157"/>
      <c r="J219" s="156"/>
      <c r="K219" s="156"/>
      <c r="L219" s="156"/>
      <c r="M219" s="156"/>
      <c r="N219" s="156"/>
      <c r="O219" s="156"/>
      <c r="P219" s="156"/>
      <c r="Q219" s="156"/>
      <c r="S219" s="111"/>
    </row>
    <row r="220" spans="1:19" ht="14.25" customHeight="1">
      <c r="A220" s="158" t="s">
        <v>227</v>
      </c>
      <c r="B220" s="48"/>
      <c r="C220" s="156" t="s">
        <v>314</v>
      </c>
      <c r="G220" s="72"/>
      <c r="H220" s="48"/>
      <c r="I220" s="157"/>
      <c r="J220" s="156"/>
      <c r="K220" s="156"/>
      <c r="L220" s="156"/>
      <c r="M220" s="156"/>
      <c r="N220" s="156"/>
      <c r="O220" s="156"/>
      <c r="P220" s="156"/>
      <c r="Q220" s="148">
        <f>IF(OR(Q216&lt;&gt;"",Q218&lt;&gt;""),IF(Q216=0,0,ROUND(+Q218/Q216*100,4)),"")</f>
      </c>
      <c r="S220" s="111"/>
    </row>
    <row r="221" spans="2:19" ht="3" customHeight="1">
      <c r="B221" s="48"/>
      <c r="C221" s="48"/>
      <c r="D221" s="80"/>
      <c r="G221" s="72"/>
      <c r="H221" s="48"/>
      <c r="I221" s="157"/>
      <c r="J221" s="156"/>
      <c r="K221" s="156"/>
      <c r="L221" s="156"/>
      <c r="M221" s="156"/>
      <c r="N221" s="156"/>
      <c r="O221" s="156"/>
      <c r="P221" s="156"/>
      <c r="Q221" s="156"/>
      <c r="S221" s="111"/>
    </row>
    <row r="222" spans="4:17" ht="5.25" customHeight="1">
      <c r="D222" s="80"/>
      <c r="I222" s="157"/>
      <c r="J222" s="156"/>
      <c r="K222" s="156"/>
      <c r="L222" s="156"/>
      <c r="M222" s="156"/>
      <c r="N222" s="156"/>
      <c r="O222" s="156"/>
      <c r="P222" s="156"/>
      <c r="Q222" s="156"/>
    </row>
    <row r="223" spans="4:17" ht="0.75" customHeight="1">
      <c r="D223" s="80"/>
      <c r="I223" s="157"/>
      <c r="J223" s="156"/>
      <c r="K223" s="156"/>
      <c r="L223" s="156"/>
      <c r="M223" s="156"/>
      <c r="N223" s="156"/>
      <c r="O223" s="156"/>
      <c r="P223" s="156"/>
      <c r="Q223" s="156"/>
    </row>
    <row r="224" spans="9:17" ht="15">
      <c r="I224" s="157"/>
      <c r="J224" s="156"/>
      <c r="K224" s="156"/>
      <c r="L224" s="156"/>
      <c r="M224" s="156"/>
      <c r="N224" s="156"/>
      <c r="O224" s="156"/>
      <c r="P224" s="156"/>
      <c r="Q224" s="156"/>
    </row>
    <row r="225" spans="9:17" ht="15">
      <c r="I225" s="157"/>
      <c r="J225" s="156"/>
      <c r="K225" s="156"/>
      <c r="L225" s="156"/>
      <c r="M225" s="156"/>
      <c r="N225" s="156"/>
      <c r="O225" s="156"/>
      <c r="P225" s="156"/>
      <c r="Q225" s="156"/>
    </row>
    <row r="226" spans="9:17" ht="15">
      <c r="I226" s="157"/>
      <c r="J226" s="156"/>
      <c r="K226" s="156"/>
      <c r="L226" s="156"/>
      <c r="M226" s="156"/>
      <c r="N226" s="156"/>
      <c r="O226" s="156"/>
      <c r="P226" s="156"/>
      <c r="Q226" s="156"/>
    </row>
    <row r="227" spans="9:17" ht="15">
      <c r="I227" s="157"/>
      <c r="J227" s="156"/>
      <c r="K227" s="156"/>
      <c r="L227" s="156"/>
      <c r="M227" s="156"/>
      <c r="N227" s="156"/>
      <c r="O227" s="156"/>
      <c r="P227" s="156"/>
      <c r="Q227" s="156"/>
    </row>
    <row r="228" spans="9:17" ht="15">
      <c r="I228" s="157"/>
      <c r="J228" s="156"/>
      <c r="K228" s="156"/>
      <c r="L228" s="156"/>
      <c r="M228" s="156"/>
      <c r="N228" s="156"/>
      <c r="O228" s="156"/>
      <c r="P228" s="156"/>
      <c r="Q228" s="156"/>
    </row>
    <row r="229" spans="9:17" ht="15">
      <c r="I229" s="157"/>
      <c r="J229" s="156"/>
      <c r="K229" s="156"/>
      <c r="L229" s="156"/>
      <c r="M229" s="156"/>
      <c r="N229" s="156"/>
      <c r="O229" s="156"/>
      <c r="P229" s="156"/>
      <c r="Q229" s="156"/>
    </row>
    <row r="230" spans="9:17" ht="15">
      <c r="I230" s="157"/>
      <c r="J230" s="156"/>
      <c r="K230" s="156"/>
      <c r="L230" s="156"/>
      <c r="M230" s="156"/>
      <c r="N230" s="156"/>
      <c r="O230" s="156"/>
      <c r="P230" s="156"/>
      <c r="Q230" s="156"/>
    </row>
  </sheetData>
  <sheetProtection password="A999" sheet="1"/>
  <mergeCells count="7">
    <mergeCell ref="A10:T11"/>
    <mergeCell ref="C69:G70"/>
    <mergeCell ref="C182:G183"/>
    <mergeCell ref="C20:G21"/>
    <mergeCell ref="C31:H33"/>
    <mergeCell ref="C54:H56"/>
    <mergeCell ref="C39:I40"/>
  </mergeCells>
  <printOptions/>
  <pageMargins left="0" right="0" top="0.2" bottom="0" header="0.25" footer="0"/>
  <pageSetup firstPageNumber="1" useFirstPageNumber="1" orientation="landscape" scale="87" r:id="rId1"/>
  <headerFooter>
    <oddHeader>&amp;R
</oddHeader>
    <oddFooter>&amp;L&amp;"Times New Roman,Bold"&amp;11(Form Revised 07-2015)&amp;C&amp;"Times New Roman,Bold"&amp;10Informal Tax Rate Calculator File
Informational Form A, Page &amp;P of &amp;N</oddFooter>
  </headerFooter>
</worksheet>
</file>

<file path=xl/worksheets/sheet8.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A1" sqref="A1"/>
    </sheetView>
  </sheetViews>
  <sheetFormatPr defaultColWidth="9.00390625" defaultRowHeight="15.75"/>
  <cols>
    <col min="1" max="1" width="3.125" style="127" customWidth="1"/>
    <col min="2" max="2" width="11.125" style="128" customWidth="1"/>
    <col min="3" max="4" width="10.625" style="128" customWidth="1"/>
    <col min="5" max="5" width="9.125" style="128" customWidth="1"/>
    <col min="6" max="6" width="1.625" style="128" customWidth="1"/>
    <col min="7" max="7" width="10.625" style="128" customWidth="1"/>
    <col min="8" max="8" width="1.37890625" style="128" customWidth="1"/>
    <col min="9" max="9" width="10.625" style="128" customWidth="1"/>
    <col min="10" max="10" width="1.625" style="128" customWidth="1"/>
    <col min="11" max="11" width="10.625" style="128" customWidth="1"/>
    <col min="12" max="12" width="1.37890625" style="128" customWidth="1"/>
    <col min="13" max="13" width="10.625" style="128" customWidth="1"/>
    <col min="14" max="14" width="1.37890625" style="128" customWidth="1"/>
    <col min="15" max="15" width="10.625" style="128" customWidth="1"/>
    <col min="16" max="16" width="1.12109375" style="128" customWidth="1"/>
    <col min="17" max="16384" width="9.00390625" style="128" customWidth="1"/>
  </cols>
  <sheetData>
    <row r="1" spans="1:14" ht="15.75">
      <c r="A1" s="49" t="s">
        <v>402</v>
      </c>
      <c r="L1" s="238" t="s">
        <v>266</v>
      </c>
      <c r="M1" s="242">
        <f ca="1">TODAY()</f>
        <v>42205</v>
      </c>
      <c r="N1" s="95"/>
    </row>
    <row r="2" spans="1:14" s="48" customFormat="1" ht="15">
      <c r="A2" s="162" t="s">
        <v>196</v>
      </c>
      <c r="B2" s="92"/>
      <c r="C2" s="92"/>
      <c r="D2" s="92"/>
      <c r="E2" s="92"/>
      <c r="F2" s="92"/>
      <c r="G2" s="92"/>
      <c r="H2" s="92"/>
      <c r="I2" s="92"/>
      <c r="J2" s="92"/>
      <c r="K2" s="92"/>
      <c r="M2" s="238" t="s">
        <v>402</v>
      </c>
      <c r="N2" s="225"/>
    </row>
    <row r="3" spans="1:14" s="48" customFormat="1" ht="15" hidden="1">
      <c r="A3" s="162"/>
      <c r="B3" s="92"/>
      <c r="C3" s="92"/>
      <c r="D3" s="92"/>
      <c r="E3" s="92"/>
      <c r="F3" s="92"/>
      <c r="G3" s="92"/>
      <c r="H3" s="92"/>
      <c r="I3" s="92"/>
      <c r="J3" s="92"/>
      <c r="K3" s="92"/>
      <c r="M3" s="238"/>
      <c r="N3" s="225"/>
    </row>
    <row r="4" spans="1:14" s="48" customFormat="1" ht="15.75" thickBot="1">
      <c r="A4" s="163" t="s">
        <v>395</v>
      </c>
      <c r="B4" s="52"/>
      <c r="C4" s="52"/>
      <c r="D4" s="52"/>
      <c r="E4" s="52"/>
      <c r="F4" s="52"/>
      <c r="G4" s="52"/>
      <c r="H4" s="52"/>
      <c r="I4" s="52"/>
      <c r="J4" s="52"/>
      <c r="K4" s="52"/>
      <c r="L4" s="52"/>
      <c r="M4" s="255">
        <f>-'Data Entry Page'!S5</f>
        <v>-2015</v>
      </c>
      <c r="N4" s="179"/>
    </row>
    <row r="5" spans="1:14" s="48" customFormat="1" ht="15.75" thickTop="1">
      <c r="A5" s="54">
        <f>IF(+'Data Entry Page'!A2&lt;&gt;"",+'Data Entry Page'!A2,"")</f>
      </c>
      <c r="B5" s="54"/>
      <c r="C5" s="54"/>
      <c r="E5" s="56" t="str">
        <f>+'Data Entry Page'!H2</f>
        <v>30</v>
      </c>
      <c r="F5" s="56" t="s">
        <v>98</v>
      </c>
      <c r="G5" s="55" t="str">
        <f>+'Data Entry Page'!J2</f>
        <v>096</v>
      </c>
      <c r="H5" s="57" t="s">
        <v>98</v>
      </c>
      <c r="I5" s="164">
        <f>IF(+'Data Entry Page'!L2&lt;&gt;"",+'Data Entry Page'!L2,"")</f>
      </c>
      <c r="L5" s="54">
        <f>IF(+'Data Entry Page'!N2&lt;&gt;"",+'Data Entry Page'!N2,"")</f>
      </c>
      <c r="M5" s="54"/>
      <c r="N5" s="54"/>
    </row>
    <row r="6" spans="1:14" s="48" customFormat="1" ht="15">
      <c r="A6" s="100" t="s">
        <v>140</v>
      </c>
      <c r="B6" s="60"/>
      <c r="C6" s="60"/>
      <c r="E6" s="60" t="s">
        <v>141</v>
      </c>
      <c r="F6" s="60"/>
      <c r="G6" s="60"/>
      <c r="H6" s="60"/>
      <c r="I6" s="60"/>
      <c r="L6" s="60" t="s">
        <v>0</v>
      </c>
      <c r="M6" s="60"/>
      <c r="N6" s="60"/>
    </row>
    <row r="7" s="48" customFormat="1" ht="4.5" customHeight="1" hidden="1">
      <c r="A7" s="103"/>
    </row>
    <row r="8" spans="1:14" s="59" customFormat="1" ht="3" customHeight="1">
      <c r="A8" s="291"/>
      <c r="B8" s="61"/>
      <c r="C8" s="61"/>
      <c r="D8" s="61"/>
      <c r="E8" s="61"/>
      <c r="F8" s="61"/>
      <c r="G8" s="61"/>
      <c r="H8" s="61"/>
      <c r="I8" s="61"/>
      <c r="J8" s="61"/>
      <c r="K8" s="61"/>
      <c r="L8" s="61"/>
      <c r="M8" s="61"/>
      <c r="N8" s="61"/>
    </row>
    <row r="9" spans="1:15" s="48" customFormat="1" ht="15">
      <c r="A9" s="107" t="s">
        <v>67</v>
      </c>
      <c r="B9" s="59"/>
      <c r="C9" s="59"/>
      <c r="D9" s="59"/>
      <c r="E9" s="59"/>
      <c r="F9" s="59"/>
      <c r="G9" s="63"/>
      <c r="H9" s="63"/>
      <c r="I9" s="108"/>
      <c r="J9" s="59"/>
      <c r="K9" s="59"/>
      <c r="L9" s="59"/>
      <c r="M9" s="59"/>
      <c r="N9" s="59"/>
      <c r="O9" s="59"/>
    </row>
    <row r="10" s="48" customFormat="1" ht="1.5" customHeight="1">
      <c r="A10" s="103"/>
    </row>
    <row r="11" spans="1:14" ht="15.75">
      <c r="A11" s="410" t="s">
        <v>179</v>
      </c>
      <c r="B11" s="410"/>
      <c r="C11" s="410"/>
      <c r="D11" s="410"/>
      <c r="E11" s="410"/>
      <c r="F11" s="410"/>
      <c r="G11" s="410"/>
      <c r="H11" s="410"/>
      <c r="I11" s="410"/>
      <c r="J11" s="410"/>
      <c r="K11" s="410"/>
      <c r="L11" s="410"/>
      <c r="M11" s="410"/>
      <c r="N11" s="410"/>
    </row>
    <row r="12" spans="1:14" ht="15.75">
      <c r="A12" s="410"/>
      <c r="B12" s="410"/>
      <c r="C12" s="410"/>
      <c r="D12" s="410"/>
      <c r="E12" s="410"/>
      <c r="F12" s="410"/>
      <c r="G12" s="410"/>
      <c r="H12" s="410"/>
      <c r="I12" s="410"/>
      <c r="J12" s="410"/>
      <c r="K12" s="410"/>
      <c r="L12" s="410"/>
      <c r="M12" s="410"/>
      <c r="N12" s="410"/>
    </row>
    <row r="13" s="48" customFormat="1" ht="1.5" customHeight="1">
      <c r="A13" s="103"/>
    </row>
    <row r="14" spans="1:13" ht="15.75">
      <c r="A14" s="165" t="s">
        <v>22</v>
      </c>
      <c r="B14" s="166" t="s">
        <v>66</v>
      </c>
      <c r="M14" s="167">
        <f>IF('Data Entry Page'!H50&lt;&gt;"",+'Data Entry Page'!H50,"")</f>
      </c>
    </row>
    <row r="15" s="48" customFormat="1" ht="1.5" customHeight="1">
      <c r="A15" s="103"/>
    </row>
    <row r="16" spans="1:13" ht="15.75">
      <c r="A16" s="256" t="s">
        <v>23</v>
      </c>
      <c r="B16" s="166" t="s">
        <v>68</v>
      </c>
      <c r="M16" s="119"/>
    </row>
    <row r="17" spans="1:13" ht="15.75">
      <c r="A17" s="165"/>
      <c r="B17" s="67" t="s">
        <v>327</v>
      </c>
      <c r="C17" s="67"/>
      <c r="D17" s="67"/>
      <c r="E17" s="67"/>
      <c r="F17" s="67"/>
      <c r="G17" s="67"/>
      <c r="H17" s="67"/>
      <c r="I17" s="67"/>
      <c r="J17" s="67"/>
      <c r="K17" s="67"/>
      <c r="L17" s="67"/>
      <c r="M17" s="119"/>
    </row>
    <row r="18" spans="1:13" ht="15.75" hidden="1">
      <c r="A18" s="165"/>
      <c r="B18" s="67"/>
      <c r="C18" s="67"/>
      <c r="D18" s="67"/>
      <c r="E18" s="67"/>
      <c r="F18" s="67"/>
      <c r="G18" s="67"/>
      <c r="H18" s="67"/>
      <c r="I18" s="67"/>
      <c r="J18" s="67"/>
      <c r="K18" s="67"/>
      <c r="L18" s="67"/>
      <c r="M18" s="119"/>
    </row>
    <row r="19" spans="1:13" ht="9" customHeight="1">
      <c r="A19" s="165"/>
      <c r="B19" s="67"/>
      <c r="C19" s="67"/>
      <c r="D19" s="67"/>
      <c r="E19" s="67"/>
      <c r="F19" s="67"/>
      <c r="G19" s="67"/>
      <c r="H19" s="67"/>
      <c r="I19" s="67"/>
      <c r="J19" s="67"/>
      <c r="K19" s="67"/>
      <c r="L19" s="67"/>
      <c r="M19" s="119"/>
    </row>
    <row r="20" spans="1:13" ht="15.75" hidden="1">
      <c r="A20" s="165"/>
      <c r="B20" s="67"/>
      <c r="C20" s="67"/>
      <c r="D20" s="67"/>
      <c r="E20" s="67"/>
      <c r="F20" s="67"/>
      <c r="G20" s="67"/>
      <c r="H20" s="67"/>
      <c r="I20" s="67"/>
      <c r="J20" s="67"/>
      <c r="K20" s="67"/>
      <c r="L20" s="67"/>
      <c r="M20" s="119"/>
    </row>
    <row r="21" spans="1:13" ht="15.75" hidden="1">
      <c r="A21" s="165"/>
      <c r="B21" s="67"/>
      <c r="C21" s="67"/>
      <c r="D21" s="67"/>
      <c r="E21" s="67"/>
      <c r="F21" s="67"/>
      <c r="G21" s="67"/>
      <c r="H21" s="67"/>
      <c r="I21" s="67"/>
      <c r="J21" s="67"/>
      <c r="K21" s="67"/>
      <c r="L21" s="67"/>
      <c r="M21" s="119"/>
    </row>
    <row r="22" spans="1:13" ht="15.75" hidden="1">
      <c r="A22" s="165"/>
      <c r="B22" s="67"/>
      <c r="C22" s="67"/>
      <c r="D22" s="67"/>
      <c r="E22" s="67"/>
      <c r="F22" s="67"/>
      <c r="G22" s="67"/>
      <c r="H22" s="67"/>
      <c r="I22" s="67"/>
      <c r="J22" s="67"/>
      <c r="K22" s="67"/>
      <c r="L22" s="67"/>
      <c r="M22" s="119"/>
    </row>
    <row r="23" spans="1:13" ht="15.75" hidden="1">
      <c r="A23" s="165"/>
      <c r="B23" s="67"/>
      <c r="C23" s="67"/>
      <c r="D23" s="67"/>
      <c r="E23" s="67"/>
      <c r="F23" s="67"/>
      <c r="G23" s="67"/>
      <c r="H23" s="67"/>
      <c r="I23" s="67"/>
      <c r="J23" s="67"/>
      <c r="K23" s="67"/>
      <c r="L23" s="67"/>
      <c r="M23" s="119"/>
    </row>
    <row r="24" spans="1:13" ht="15.75" hidden="1">
      <c r="A24" s="165"/>
      <c r="B24" s="67"/>
      <c r="C24" s="67"/>
      <c r="D24" s="67"/>
      <c r="E24" s="67"/>
      <c r="F24" s="67"/>
      <c r="G24" s="67"/>
      <c r="H24" s="67"/>
      <c r="I24" s="67"/>
      <c r="J24" s="67"/>
      <c r="K24" s="67"/>
      <c r="L24" s="67"/>
      <c r="M24" s="119"/>
    </row>
    <row r="25" spans="1:13" ht="15.75" hidden="1">
      <c r="A25" s="165"/>
      <c r="B25" s="67"/>
      <c r="C25" s="67"/>
      <c r="D25" s="67"/>
      <c r="E25" s="67"/>
      <c r="F25" s="67"/>
      <c r="G25" s="67"/>
      <c r="H25" s="67"/>
      <c r="I25" s="67"/>
      <c r="J25" s="67"/>
      <c r="K25" s="67"/>
      <c r="L25" s="67"/>
      <c r="M25" s="119"/>
    </row>
    <row r="26" spans="1:13" ht="15.75" hidden="1">
      <c r="A26" s="165"/>
      <c r="B26" s="67"/>
      <c r="C26" s="67"/>
      <c r="D26" s="67"/>
      <c r="E26" s="67"/>
      <c r="F26" s="67"/>
      <c r="G26" s="67"/>
      <c r="H26" s="67"/>
      <c r="I26" s="67"/>
      <c r="J26" s="67"/>
      <c r="K26" s="67"/>
      <c r="L26" s="67"/>
      <c r="M26" s="119"/>
    </row>
    <row r="27" spans="1:13" ht="15.75" hidden="1">
      <c r="A27" s="165"/>
      <c r="B27" s="67"/>
      <c r="C27" s="67"/>
      <c r="D27" s="67"/>
      <c r="E27" s="67"/>
      <c r="F27" s="67"/>
      <c r="G27" s="67"/>
      <c r="H27" s="67"/>
      <c r="I27" s="67"/>
      <c r="J27" s="67"/>
      <c r="K27" s="67"/>
      <c r="L27" s="67"/>
      <c r="M27" s="119"/>
    </row>
    <row r="28" spans="1:13" ht="15.75" hidden="1">
      <c r="A28" s="165"/>
      <c r="B28" s="67"/>
      <c r="C28" s="67"/>
      <c r="D28" s="67"/>
      <c r="E28" s="67"/>
      <c r="F28" s="67"/>
      <c r="G28" s="67"/>
      <c r="H28" s="67"/>
      <c r="I28" s="67"/>
      <c r="J28" s="67"/>
      <c r="K28" s="67"/>
      <c r="L28" s="67"/>
      <c r="M28" s="119"/>
    </row>
    <row r="29" spans="1:13" ht="15.75" hidden="1">
      <c r="A29" s="165"/>
      <c r="B29" s="67"/>
      <c r="C29" s="67"/>
      <c r="D29" s="67"/>
      <c r="E29" s="67"/>
      <c r="F29" s="67"/>
      <c r="G29" s="67"/>
      <c r="H29" s="67"/>
      <c r="I29" s="67"/>
      <c r="J29" s="67"/>
      <c r="K29" s="67"/>
      <c r="L29" s="67"/>
      <c r="M29" s="119"/>
    </row>
    <row r="30" s="48" customFormat="1" ht="1.5" customHeight="1">
      <c r="A30" s="103"/>
    </row>
    <row r="31" spans="1:13" ht="15.75">
      <c r="A31" s="256" t="s">
        <v>24</v>
      </c>
      <c r="B31" s="166" t="s">
        <v>69</v>
      </c>
      <c r="K31" s="172">
        <f>IF(OR('Data Entry Page'!H58&lt;&gt;"",'Data Entry Page'!H52&lt;&gt;""),IF('Data Entry Page'!H58&gt;0,'Data Entry Page'!H58,0),"")</f>
      </c>
      <c r="L31" s="173"/>
      <c r="M31" s="172">
        <f>IF(OR('Data Entry Page'!H60&lt;&gt;"",'Data Entry Page'!H52&lt;&gt;""),IF('Data Entry Page'!H60&gt;0,'Data Entry Page'!H60,0),"")</f>
      </c>
    </row>
    <row r="32" spans="11:13" ht="15.75" hidden="1">
      <c r="K32" s="119" t="s">
        <v>80</v>
      </c>
      <c r="L32" s="119"/>
      <c r="M32" s="119" t="s">
        <v>81</v>
      </c>
    </row>
    <row r="33" s="48" customFormat="1" ht="1.5" customHeight="1">
      <c r="A33" s="103"/>
    </row>
    <row r="34" spans="1:13" ht="15.75">
      <c r="A34" s="256" t="s">
        <v>25</v>
      </c>
      <c r="B34" s="166" t="s">
        <v>70</v>
      </c>
      <c r="K34" s="119"/>
      <c r="M34" s="119"/>
    </row>
    <row r="35" spans="2:13" ht="15.75">
      <c r="B35" s="128" t="s">
        <v>326</v>
      </c>
      <c r="M35" s="174">
        <f>IF(OR('Data Entry Page'!N50&lt;&gt;"",'Data Entry Page'!H52&lt;&gt;""),IF('Data Entry Page'!N50&gt;0,'Data Entry Page'!N50," "),"")</f>
      </c>
    </row>
    <row r="36" s="48" customFormat="1" ht="1.5" customHeight="1">
      <c r="A36" s="103"/>
    </row>
    <row r="37" spans="1:13" ht="15.75">
      <c r="A37" s="256" t="s">
        <v>27</v>
      </c>
      <c r="B37" s="166" t="s">
        <v>264</v>
      </c>
      <c r="K37" s="119"/>
      <c r="M37" s="175"/>
    </row>
    <row r="38" spans="2:13" ht="15.75">
      <c r="B38" s="128" t="s">
        <v>248</v>
      </c>
      <c r="J38" s="119"/>
      <c r="K38" s="119"/>
      <c r="M38" s="175"/>
    </row>
    <row r="39" spans="2:13" ht="15.75">
      <c r="B39" s="128" t="s">
        <v>205</v>
      </c>
      <c r="K39" s="119"/>
      <c r="M39" s="176">
        <f>IF('Data Entry Page'!K54&lt;&gt;"",'Data Entry Page'!K54,"")</f>
      </c>
    </row>
    <row r="40" spans="11:13" ht="12" customHeight="1">
      <c r="K40" s="119"/>
      <c r="M40" s="175" t="s">
        <v>136</v>
      </c>
    </row>
    <row r="41" spans="2:13" ht="15.75">
      <c r="B41" s="128" t="s">
        <v>180</v>
      </c>
      <c r="K41" s="119"/>
      <c r="M41" s="175"/>
    </row>
    <row r="42" spans="2:13" ht="15.75">
      <c r="B42" s="128" t="s">
        <v>181</v>
      </c>
      <c r="K42" s="119"/>
      <c r="M42" s="175"/>
    </row>
    <row r="43" spans="1:13" ht="9" customHeight="1">
      <c r="A43" s="165"/>
      <c r="B43" s="67"/>
      <c r="C43" s="67"/>
      <c r="D43" s="67"/>
      <c r="E43" s="67"/>
      <c r="F43" s="67"/>
      <c r="G43" s="67"/>
      <c r="H43" s="67"/>
      <c r="I43" s="67"/>
      <c r="J43" s="67"/>
      <c r="K43" s="67"/>
      <c r="L43" s="67"/>
      <c r="M43" s="119"/>
    </row>
    <row r="44" spans="1:13" ht="15.75" hidden="1">
      <c r="A44" s="165"/>
      <c r="B44" s="67"/>
      <c r="C44" s="67"/>
      <c r="D44" s="67"/>
      <c r="E44" s="67"/>
      <c r="F44" s="67"/>
      <c r="G44" s="67"/>
      <c r="H44" s="67"/>
      <c r="I44" s="67"/>
      <c r="J44" s="67"/>
      <c r="K44" s="67"/>
      <c r="L44" s="67"/>
      <c r="M44" s="119"/>
    </row>
    <row r="45" spans="1:13" ht="15.75" hidden="1">
      <c r="A45" s="165"/>
      <c r="B45" s="67"/>
      <c r="C45" s="67"/>
      <c r="D45" s="67"/>
      <c r="E45" s="67"/>
      <c r="F45" s="67"/>
      <c r="G45" s="67"/>
      <c r="H45" s="67"/>
      <c r="I45" s="67"/>
      <c r="J45" s="67"/>
      <c r="K45" s="67"/>
      <c r="L45" s="67"/>
      <c r="M45" s="119"/>
    </row>
    <row r="46" spans="1:13" ht="15.75" hidden="1">
      <c r="A46" s="165"/>
      <c r="B46" s="67"/>
      <c r="C46" s="67"/>
      <c r="D46" s="67"/>
      <c r="E46" s="67"/>
      <c r="F46" s="67"/>
      <c r="G46" s="67"/>
      <c r="H46" s="67"/>
      <c r="I46" s="67"/>
      <c r="J46" s="67"/>
      <c r="K46" s="67"/>
      <c r="L46" s="67"/>
      <c r="M46" s="119"/>
    </row>
    <row r="47" spans="1:13" ht="15.75" hidden="1">
      <c r="A47" s="165"/>
      <c r="B47" s="67"/>
      <c r="C47" s="67"/>
      <c r="D47" s="67"/>
      <c r="E47" s="67"/>
      <c r="F47" s="67"/>
      <c r="G47" s="67"/>
      <c r="H47" s="67"/>
      <c r="I47" s="67"/>
      <c r="J47" s="67"/>
      <c r="K47" s="67"/>
      <c r="L47" s="67"/>
      <c r="M47" s="119"/>
    </row>
    <row r="48" spans="1:13" ht="15.75" hidden="1">
      <c r="A48" s="165"/>
      <c r="B48" s="67"/>
      <c r="C48" s="67"/>
      <c r="D48" s="67"/>
      <c r="E48" s="67"/>
      <c r="F48" s="67"/>
      <c r="G48" s="67"/>
      <c r="H48" s="67"/>
      <c r="I48" s="67"/>
      <c r="J48" s="67"/>
      <c r="K48" s="67"/>
      <c r="L48" s="67"/>
      <c r="M48" s="119"/>
    </row>
    <row r="49" spans="1:13" ht="15.75" hidden="1">
      <c r="A49" s="165"/>
      <c r="B49" s="67"/>
      <c r="C49" s="67"/>
      <c r="D49" s="67"/>
      <c r="E49" s="67"/>
      <c r="F49" s="67"/>
      <c r="G49" s="67"/>
      <c r="H49" s="67"/>
      <c r="I49" s="67"/>
      <c r="J49" s="67"/>
      <c r="K49" s="67"/>
      <c r="L49" s="67"/>
      <c r="M49" s="119"/>
    </row>
    <row r="50" spans="1:13" ht="15.75" hidden="1">
      <c r="A50" s="165"/>
      <c r="B50" s="67"/>
      <c r="C50" s="67"/>
      <c r="D50" s="67"/>
      <c r="E50" s="67"/>
      <c r="F50" s="67"/>
      <c r="G50" s="67"/>
      <c r="H50" s="67"/>
      <c r="I50" s="67"/>
      <c r="J50" s="67"/>
      <c r="K50" s="67"/>
      <c r="L50" s="67"/>
      <c r="M50" s="119"/>
    </row>
    <row r="51" spans="1:13" ht="15.75" hidden="1">
      <c r="A51" s="165"/>
      <c r="B51" s="67"/>
      <c r="C51" s="67"/>
      <c r="D51" s="67"/>
      <c r="E51" s="67"/>
      <c r="F51" s="67"/>
      <c r="G51" s="67"/>
      <c r="H51" s="67"/>
      <c r="I51" s="67"/>
      <c r="J51" s="67"/>
      <c r="K51" s="67"/>
      <c r="L51" s="67"/>
      <c r="M51" s="119"/>
    </row>
    <row r="52" spans="1:13" ht="15.75" hidden="1">
      <c r="A52" s="165"/>
      <c r="B52" s="67"/>
      <c r="C52" s="67"/>
      <c r="D52" s="67"/>
      <c r="E52" s="67"/>
      <c r="F52" s="67"/>
      <c r="G52" s="67"/>
      <c r="H52" s="67"/>
      <c r="I52" s="67"/>
      <c r="J52" s="67"/>
      <c r="K52" s="67"/>
      <c r="L52" s="67"/>
      <c r="M52" s="119"/>
    </row>
    <row r="53" spans="1:13" ht="15.75" hidden="1">
      <c r="A53" s="165"/>
      <c r="B53" s="67"/>
      <c r="C53" s="67"/>
      <c r="D53" s="67"/>
      <c r="E53" s="67"/>
      <c r="F53" s="67"/>
      <c r="G53" s="67"/>
      <c r="H53" s="67"/>
      <c r="I53" s="67"/>
      <c r="J53" s="67"/>
      <c r="K53" s="67"/>
      <c r="L53" s="67"/>
      <c r="M53" s="119"/>
    </row>
    <row r="54" spans="1:13" ht="15.75" hidden="1">
      <c r="A54" s="165"/>
      <c r="B54" s="67"/>
      <c r="C54" s="67"/>
      <c r="D54" s="67"/>
      <c r="E54" s="67"/>
      <c r="F54" s="67"/>
      <c r="G54" s="67"/>
      <c r="H54" s="67"/>
      <c r="I54" s="67"/>
      <c r="J54" s="67"/>
      <c r="K54" s="67"/>
      <c r="L54" s="67"/>
      <c r="M54" s="119"/>
    </row>
    <row r="55" s="48" customFormat="1" ht="1.5" customHeight="1">
      <c r="A55" s="103"/>
    </row>
    <row r="56" spans="2:13" ht="15.75">
      <c r="B56" s="128" t="s">
        <v>182</v>
      </c>
      <c r="K56" s="172">
        <f>IF('Data Entry Page'!N56&lt;&gt;"",'Data Entry Page'!N56,"")</f>
      </c>
      <c r="L56" s="173"/>
      <c r="M56" s="172">
        <f>IF('Data Entry Page'!N58&lt;&gt;"",'Data Entry Page'!N58,"")</f>
      </c>
    </row>
    <row r="57" spans="11:13" ht="12" customHeight="1">
      <c r="K57" s="119" t="s">
        <v>80</v>
      </c>
      <c r="L57" s="119"/>
      <c r="M57" s="119" t="s">
        <v>81</v>
      </c>
    </row>
    <row r="58" spans="1:2" ht="15.75">
      <c r="A58" s="256" t="s">
        <v>28</v>
      </c>
      <c r="B58" s="166" t="s">
        <v>316</v>
      </c>
    </row>
    <row r="59" spans="1:13" ht="15.75">
      <c r="A59" s="165"/>
      <c r="B59" s="168" t="s">
        <v>317</v>
      </c>
      <c r="J59" s="128" t="s">
        <v>318</v>
      </c>
      <c r="K59" s="170">
        <f>IF(OR('Data Entry Page'!H54&lt;&gt;"",'Data Entry Page'!F52&lt;&gt;""),IF('Data Entry Page'!H54&gt;0,'Data Entry Page'!H54,""),"")</f>
      </c>
      <c r="M59" s="169"/>
    </row>
    <row r="60" s="48" customFormat="1" ht="1.5" customHeight="1">
      <c r="A60" s="103"/>
    </row>
    <row r="61" spans="1:2" ht="15.75">
      <c r="A61" s="165"/>
      <c r="B61" s="166" t="s">
        <v>320</v>
      </c>
    </row>
    <row r="62" spans="1:13" ht="15.75">
      <c r="A62" s="165"/>
      <c r="B62" s="168" t="s">
        <v>319</v>
      </c>
      <c r="J62" s="128" t="s">
        <v>321</v>
      </c>
      <c r="K62" s="170">
        <f>IF(OR('Data Entry Page'!H56&lt;&gt;"",'Data Entry Page'!H52&lt;&gt;""),IF('Data Entry Page'!H56&gt;0,'Data Entry Page'!H56,""),"")</f>
      </c>
      <c r="M62" s="171"/>
    </row>
    <row r="63" spans="1:13" ht="15.75" hidden="1">
      <c r="A63" s="165"/>
      <c r="B63" s="168"/>
      <c r="K63" s="169"/>
      <c r="M63" s="171"/>
    </row>
    <row r="64" s="48" customFormat="1" ht="4.5" customHeight="1" hidden="1">
      <c r="A64" s="103"/>
    </row>
    <row r="65" s="48" customFormat="1" ht="1.5" customHeight="1">
      <c r="A65" s="103"/>
    </row>
    <row r="66" spans="1:16" s="257" customFormat="1" ht="13.5" customHeight="1">
      <c r="A66" s="429" t="s">
        <v>355</v>
      </c>
      <c r="B66" s="391"/>
      <c r="C66" s="391"/>
      <c r="D66" s="391"/>
      <c r="E66" s="391"/>
      <c r="F66" s="391"/>
      <c r="G66" s="391"/>
      <c r="H66" s="391"/>
      <c r="I66" s="391"/>
      <c r="J66" s="391"/>
      <c r="K66" s="391"/>
      <c r="L66" s="391"/>
      <c r="M66" s="391"/>
      <c r="N66" s="391"/>
      <c r="O66" s="392"/>
      <c r="P66" s="292"/>
    </row>
    <row r="67" spans="1:16" s="257" customFormat="1" ht="14.25" customHeight="1">
      <c r="A67" s="415"/>
      <c r="B67" s="394"/>
      <c r="C67" s="394"/>
      <c r="D67" s="394"/>
      <c r="E67" s="394"/>
      <c r="F67" s="394"/>
      <c r="G67" s="394"/>
      <c r="H67" s="394"/>
      <c r="I67" s="394"/>
      <c r="J67" s="394"/>
      <c r="K67" s="394"/>
      <c r="L67" s="394"/>
      <c r="M67" s="394"/>
      <c r="N67" s="394"/>
      <c r="O67" s="395"/>
      <c r="P67" s="292"/>
    </row>
    <row r="68" spans="1:16" s="257" customFormat="1" ht="13.5" customHeight="1">
      <c r="A68" s="396"/>
      <c r="B68" s="397"/>
      <c r="C68" s="397"/>
      <c r="D68" s="397"/>
      <c r="E68" s="397"/>
      <c r="F68" s="397"/>
      <c r="G68" s="397"/>
      <c r="H68" s="397"/>
      <c r="I68" s="397"/>
      <c r="J68" s="397"/>
      <c r="K68" s="397"/>
      <c r="L68" s="397"/>
      <c r="M68" s="397"/>
      <c r="N68" s="397"/>
      <c r="O68" s="398"/>
      <c r="P68" s="292"/>
    </row>
    <row r="69" spans="1:16" s="257" customFormat="1" ht="3" customHeight="1">
      <c r="A69" s="293"/>
      <c r="B69" s="293"/>
      <c r="C69" s="293"/>
      <c r="D69" s="293"/>
      <c r="E69" s="293"/>
      <c r="F69" s="293"/>
      <c r="G69" s="293"/>
      <c r="H69" s="293"/>
      <c r="I69" s="293"/>
      <c r="J69" s="293"/>
      <c r="K69" s="293"/>
      <c r="L69" s="293"/>
      <c r="M69" s="293"/>
      <c r="N69" s="293"/>
      <c r="O69" s="293"/>
      <c r="P69" s="292"/>
    </row>
    <row r="70" spans="1:2" s="48" customFormat="1" ht="15">
      <c r="A70" s="258" t="s">
        <v>29</v>
      </c>
      <c r="B70" s="79" t="s">
        <v>448</v>
      </c>
    </row>
    <row r="71" s="48" customFormat="1" ht="15" hidden="1">
      <c r="A71" s="118"/>
    </row>
    <row r="72" spans="1:15" s="48" customFormat="1" ht="15">
      <c r="A72" s="118"/>
      <c r="B72" s="48" t="s">
        <v>397</v>
      </c>
      <c r="G72" s="259">
        <f>IF('Data Entry Page'!$H$50&lt;&gt;"",IF('Data Entry Page'!$H$52&lt;&gt;"",IF(OR('Data Entry Page'!$H$52="No",'Data Entry Page'!$N$50&gt;0),0,+'Informational Summary Page'!K20),""),"")</f>
      </c>
      <c r="I72" s="259">
        <f>IF('Data Entry Page'!$H$50&lt;&gt;"",IF('Data Entry Page'!$H$52&lt;&gt;"",IF(OR('Data Entry Page'!$H$52="No",'Data Entry Page'!$N$50&gt;0),0,+'Informational Summary Page'!M20),""),"")</f>
      </c>
      <c r="K72" s="259">
        <f>IF('Data Entry Page'!$H$50&lt;&gt;"",IF('Data Entry Page'!$H$52&lt;&gt;"",IF(OR('Data Entry Page'!$H$52="No",'Data Entry Page'!$N$50&gt;0),0,+'Informational Summary Page'!O20),""),"")</f>
      </c>
      <c r="M72" s="259">
        <f>IF('Data Entry Page'!$H$50&lt;&gt;"",IF('Data Entry Page'!$H$52&lt;&gt;"",IF(OR('Data Entry Page'!$H$52="No",'Data Entry Page'!$N$50&gt;0),0,+'Informational Summary Page'!Q20),""),"")</f>
      </c>
      <c r="O72" s="259">
        <f>IF('Data Entry Page'!$H$50&lt;&gt;"",IF('Data Entry Page'!$H$52&lt;&gt;"",IF(OR('Data Entry Page'!$H$52="No",'Data Entry Page'!$N$50&gt;0),0,+'Informational Summary Page'!S20),""),"")</f>
      </c>
    </row>
    <row r="73" s="48" customFormat="1" ht="3" customHeight="1" hidden="1">
      <c r="A73" s="103"/>
    </row>
    <row r="74" s="48" customFormat="1" ht="1.5" customHeight="1">
      <c r="A74" s="103"/>
    </row>
    <row r="75" spans="1:11" s="48" customFormat="1" ht="15">
      <c r="A75" s="258" t="s">
        <v>30</v>
      </c>
      <c r="B75" s="79" t="s">
        <v>370</v>
      </c>
      <c r="I75" s="149"/>
      <c r="K75" s="65"/>
    </row>
    <row r="76" spans="1:15" s="48" customFormat="1" ht="15">
      <c r="A76" s="118"/>
      <c r="B76" s="156" t="s">
        <v>398</v>
      </c>
      <c r="G76" s="259">
        <f>IF($M$14&lt;&gt;"",IF($K$59&lt;&gt;"",+$K$59+G72,IF($K$62&lt;&gt;"",+$K$62,"")),"")</f>
      </c>
      <c r="I76" s="259">
        <f>IF($M$14&lt;&gt;"",IF($K$59&lt;&gt;"",+$K$59+I72,IF($K$62&lt;&gt;"",+$K$62,"")),"")</f>
      </c>
      <c r="K76" s="259">
        <f>IF($M$14&lt;&gt;"",IF($K$59&lt;&gt;"",+$K$59+K72,IF($K$62&lt;&gt;"",+$K$62,"")),"")</f>
      </c>
      <c r="M76" s="259">
        <f>IF($M$14&lt;&gt;"",IF($K$59&lt;&gt;"",+$K$59+M72,IF($K$62&lt;&gt;"",+$K$62,"")),"")</f>
      </c>
      <c r="O76" s="259">
        <f>IF($M$14&lt;&gt;"",IF($K$59&lt;&gt;"",+$K$59+O72,IF($K$62&lt;&gt;"",+$K$62,"")),"")</f>
      </c>
    </row>
    <row r="77" s="48" customFormat="1" ht="1.5" customHeight="1">
      <c r="A77" s="103"/>
    </row>
    <row r="78" spans="1:2" s="48" customFormat="1" ht="15">
      <c r="A78" s="258" t="s">
        <v>32</v>
      </c>
      <c r="B78" s="79" t="s">
        <v>31</v>
      </c>
    </row>
    <row r="79" spans="1:15" s="48" customFormat="1" ht="15">
      <c r="A79" s="118" t="s">
        <v>322</v>
      </c>
      <c r="B79" s="48" t="s">
        <v>399</v>
      </c>
      <c r="G79" s="269">
        <f>IF($M$14&lt;&gt;"",+'Informational Form A'!I59,"")</f>
      </c>
      <c r="H79" s="271"/>
      <c r="I79" s="269">
        <f>IF($M$14&lt;&gt;"",+'Informational Form A'!K59,"")</f>
      </c>
      <c r="J79" s="271"/>
      <c r="K79" s="269">
        <f>IF($M$14&lt;&gt;"",+'Informational Form A'!M59,"")</f>
      </c>
      <c r="L79" s="271"/>
      <c r="M79" s="269">
        <f>IF($M$14&lt;&gt;"",+'Informational Form A'!O59,"")</f>
      </c>
      <c r="N79" s="271"/>
      <c r="O79" s="269">
        <f>IF($M$14&lt;&gt;"",+'Informational Form A'!T59,"")</f>
      </c>
    </row>
    <row r="80" s="48" customFormat="1" ht="1.5" customHeight="1">
      <c r="A80" s="103"/>
    </row>
    <row r="81" spans="1:6" s="48" customFormat="1" ht="15">
      <c r="A81" s="258" t="s">
        <v>33</v>
      </c>
      <c r="B81" s="66" t="s">
        <v>446</v>
      </c>
      <c r="C81" s="81"/>
      <c r="D81" s="81"/>
      <c r="E81" s="81"/>
      <c r="F81" s="81"/>
    </row>
    <row r="82" spans="1:6" s="48" customFormat="1" ht="15" hidden="1">
      <c r="A82" s="118"/>
      <c r="B82" s="81" t="s">
        <v>20</v>
      </c>
      <c r="C82" s="81"/>
      <c r="D82" s="81"/>
      <c r="E82" s="81"/>
      <c r="F82" s="81"/>
    </row>
    <row r="83" spans="1:15" s="48" customFormat="1" ht="15">
      <c r="A83" s="118"/>
      <c r="B83" s="81" t="s">
        <v>373</v>
      </c>
      <c r="C83" s="81"/>
      <c r="D83" s="81"/>
      <c r="E83" s="81"/>
      <c r="F83" s="81"/>
      <c r="G83" s="202">
        <f>IF(OR(G76&lt;&gt;"",G79&lt;&gt;""),ROUND(G76*G79/100,0),"")</f>
      </c>
      <c r="H83" s="94"/>
      <c r="I83" s="202">
        <f>IF(OR(I76&lt;&gt;"",I79&lt;&gt;""),ROUND(I76*I79/100,0),"")</f>
      </c>
      <c r="J83" s="94"/>
      <c r="K83" s="202">
        <f>IF(OR(K76&lt;&gt;"",K79&lt;&gt;""),ROUND(K76*K79/100,0),"")</f>
      </c>
      <c r="L83" s="94"/>
      <c r="M83" s="202">
        <f>IF(OR(M76&lt;&gt;"",M79&lt;&gt;""),ROUND(M76*M79/100,0),"")</f>
      </c>
      <c r="N83" s="94"/>
      <c r="O83" s="202">
        <f>IF(OR(O76&lt;&gt;"",O79&lt;&gt;""),ROUND(O76*O79/100,0),"")</f>
      </c>
    </row>
    <row r="84" spans="1:15" s="48" customFormat="1" ht="1.5" customHeight="1">
      <c r="A84" s="103"/>
      <c r="G84" s="94"/>
      <c r="H84" s="94"/>
      <c r="I84" s="94"/>
      <c r="J84" s="94"/>
      <c r="K84" s="94"/>
      <c r="L84" s="94"/>
      <c r="M84" s="94"/>
      <c r="N84" s="94"/>
      <c r="O84" s="94"/>
    </row>
    <row r="85" spans="1:2" s="48" customFormat="1" ht="15">
      <c r="A85" s="258" t="s">
        <v>35</v>
      </c>
      <c r="B85" s="79" t="s">
        <v>374</v>
      </c>
    </row>
    <row r="86" spans="1:15" s="48" customFormat="1" ht="15">
      <c r="A86" s="118"/>
      <c r="B86" s="48" t="s">
        <v>375</v>
      </c>
      <c r="G86" s="260">
        <f>IF('Data Entry Page'!$S$5=2015,0.008,"Use PY Revision Calculator")</f>
        <v>0.008</v>
      </c>
      <c r="I86" s="260">
        <f>IF('Data Entry Page'!$S$5=2015,0.008,"Use PY Revision Calculator")</f>
        <v>0.008</v>
      </c>
      <c r="J86" s="65"/>
      <c r="K86" s="260">
        <f>IF('Data Entry Page'!$S$5=2015,0.008,"Use PY Revision Calculator")</f>
        <v>0.008</v>
      </c>
      <c r="M86" s="260">
        <f>IF('Data Entry Page'!$S$5=2015,0.008,"Use PY Revision Calculator")</f>
        <v>0.008</v>
      </c>
      <c r="O86" s="260">
        <f>IF('Data Entry Page'!$S$5=2015,0.008,"Use PY Revision Calculator")</f>
        <v>0.008</v>
      </c>
    </row>
    <row r="87" s="48" customFormat="1" ht="1.5" customHeight="1">
      <c r="A87" s="103"/>
    </row>
    <row r="88" spans="1:2" s="48" customFormat="1" ht="15">
      <c r="A88" s="258" t="s">
        <v>36</v>
      </c>
      <c r="B88" s="79" t="s">
        <v>376</v>
      </c>
    </row>
    <row r="89" spans="1:16" s="48" customFormat="1" ht="15">
      <c r="A89" s="118"/>
      <c r="B89" s="48" t="s">
        <v>377</v>
      </c>
      <c r="G89" s="202">
        <f>IF(AND(G83&lt;&gt;"",G86&lt;&gt;""),ROUND(G83*G86,0),"")</f>
      </c>
      <c r="H89" s="94"/>
      <c r="I89" s="202">
        <f>IF(AND(I83&lt;&gt;"",I86&lt;&gt;""),ROUND(I83*I86,0),"")</f>
      </c>
      <c r="J89" s="94"/>
      <c r="K89" s="202">
        <f>IF(AND(K83&lt;&gt;"",K86&lt;&gt;""),ROUND(K83*K86,0),"")</f>
      </c>
      <c r="L89" s="94"/>
      <c r="M89" s="202">
        <f>IF(AND(M83&lt;&gt;"",M86&lt;&gt;""),ROUND(M83*M86,0),"")</f>
      </c>
      <c r="N89" s="94"/>
      <c r="O89" s="202">
        <f>IF(AND(O83&lt;&gt;"",O86&lt;&gt;""),ROUND(O83*O86,0),"")</f>
      </c>
      <c r="P89" s="94"/>
    </row>
    <row r="90" spans="1:16" s="48" customFormat="1" ht="1.5" customHeight="1">
      <c r="A90" s="103"/>
      <c r="G90" s="94"/>
      <c r="H90" s="94"/>
      <c r="I90" s="94"/>
      <c r="J90" s="94"/>
      <c r="K90" s="94"/>
      <c r="L90" s="94"/>
      <c r="M90" s="94"/>
      <c r="N90" s="94"/>
      <c r="O90" s="94"/>
      <c r="P90" s="94"/>
    </row>
    <row r="91" spans="1:2" s="48" customFormat="1" ht="15">
      <c r="A91" s="258" t="s">
        <v>37</v>
      </c>
      <c r="B91" s="79" t="s">
        <v>447</v>
      </c>
    </row>
    <row r="92" spans="1:2" s="48" customFormat="1" ht="15" hidden="1">
      <c r="A92" s="258"/>
      <c r="B92" s="78"/>
    </row>
    <row r="93" spans="1:15" s="48" customFormat="1" ht="15">
      <c r="A93" s="258"/>
      <c r="B93" s="78" t="s">
        <v>378</v>
      </c>
      <c r="G93" s="136">
        <f>IF(OR(G83&lt;&gt;"",G89&lt;&gt;""),+G83+G89,"")</f>
      </c>
      <c r="I93" s="136">
        <f>IF(OR(I83&lt;&gt;"",I89&lt;&gt;""),+I83+I89,"")</f>
      </c>
      <c r="K93" s="136">
        <f>IF(OR(K83&lt;&gt;"",K89&lt;&gt;""),+K83+K89,"")</f>
      </c>
      <c r="M93" s="136">
        <f>IF(OR(M83&lt;&gt;"",M89&lt;&gt;""),+M83+M89,"")</f>
      </c>
      <c r="O93" s="136">
        <f>IF(OR(O83&lt;&gt;"",O89&lt;&gt;""),+O83+O89,"")</f>
      </c>
    </row>
    <row r="94" spans="1:2" s="48" customFormat="1" ht="1.5" customHeight="1">
      <c r="A94" s="103"/>
      <c r="B94" s="78"/>
    </row>
    <row r="95" spans="1:10" s="48" customFormat="1" ht="15">
      <c r="A95" s="258" t="s">
        <v>38</v>
      </c>
      <c r="B95" s="79" t="s">
        <v>26</v>
      </c>
      <c r="J95" s="122"/>
    </row>
    <row r="96" spans="1:15" s="48" customFormat="1" ht="15">
      <c r="A96" s="103"/>
      <c r="B96" s="48" t="s">
        <v>400</v>
      </c>
      <c r="G96" s="269">
        <f>IF($M$14&lt;&gt;"",+'Informational Form A'!I36,"")</f>
      </c>
      <c r="H96" s="108"/>
      <c r="I96" s="269">
        <f>IF($M$14&lt;&gt;"",+'Informational Form A'!K36,"")</f>
      </c>
      <c r="J96" s="270"/>
      <c r="K96" s="269">
        <f>IF($M$14&lt;&gt;"",+'Informational Form A'!M36,"")</f>
      </c>
      <c r="L96" s="270"/>
      <c r="M96" s="269">
        <f>IF($M$14&lt;&gt;"",+'Informational Form A'!O36,"")</f>
      </c>
      <c r="N96" s="271"/>
      <c r="O96" s="269">
        <f>IF($M$14&lt;&gt;"",+'Informational Form A'!T36,"")</f>
      </c>
    </row>
    <row r="97" s="48" customFormat="1" ht="1.5" customHeight="1">
      <c r="A97" s="103"/>
    </row>
    <row r="98" spans="1:9" s="48" customFormat="1" ht="15">
      <c r="A98" s="68" t="s">
        <v>39</v>
      </c>
      <c r="B98" s="261" t="s">
        <v>449</v>
      </c>
      <c r="I98" s="124"/>
    </row>
    <row r="99" spans="1:5" s="48" customFormat="1" ht="15">
      <c r="A99" s="258"/>
      <c r="B99" s="76" t="s">
        <v>450</v>
      </c>
      <c r="C99" s="351"/>
      <c r="D99" s="351"/>
      <c r="E99" s="351"/>
    </row>
    <row r="100" spans="1:5" s="48" customFormat="1" ht="15" hidden="1">
      <c r="A100" s="258"/>
      <c r="B100" s="351"/>
      <c r="C100" s="351"/>
      <c r="D100" s="351"/>
      <c r="E100" s="351"/>
    </row>
    <row r="101" spans="1:5" s="48" customFormat="1" ht="15" hidden="1">
      <c r="A101" s="258"/>
      <c r="B101" s="351"/>
      <c r="C101" s="351"/>
      <c r="D101" s="351"/>
      <c r="E101" s="351"/>
    </row>
    <row r="102" spans="1:15" s="48" customFormat="1" ht="15">
      <c r="A102" s="258"/>
      <c r="B102" s="248" t="s">
        <v>401</v>
      </c>
      <c r="G102" s="259">
        <f>IF($M$14&lt;&gt;"",IF(G96&lt;&gt;0,ROUND(+G93/G96*100,4),0),"")</f>
      </c>
      <c r="I102" s="259">
        <f>IF($M$14&lt;&gt;"",IF(I96&lt;&gt;0,ROUND(+I93/I96*100,4),0),"")</f>
      </c>
      <c r="K102" s="259">
        <f>IF($M$14&lt;&gt;"",IF(K96&lt;&gt;0,ROUND(+K93/K96*100,4),0),"")</f>
      </c>
      <c r="M102" s="259">
        <f>IF($M$14&lt;&gt;"",IF(M96&lt;&gt;0,ROUND(+M93/M96*100,4),0),"")</f>
      </c>
      <c r="O102" s="259">
        <f>IF($M$14&lt;&gt;"",IF(O96&lt;&gt;0,ROUND(+O93/O96*100,4),0),"")</f>
      </c>
    </row>
    <row r="103" s="48" customFormat="1" ht="1.5" customHeight="1">
      <c r="A103" s="103"/>
    </row>
    <row r="104" spans="1:2" s="48" customFormat="1" ht="15">
      <c r="A104" s="158" t="s">
        <v>40</v>
      </c>
      <c r="B104" s="79" t="s">
        <v>381</v>
      </c>
    </row>
    <row r="105" spans="1:15" s="48" customFormat="1" ht="10.5" customHeight="1">
      <c r="A105" s="158"/>
      <c r="B105" s="411" t="s">
        <v>353</v>
      </c>
      <c r="C105" s="412"/>
      <c r="D105" s="412"/>
      <c r="E105" s="412"/>
      <c r="F105" s="412"/>
      <c r="G105" s="412"/>
      <c r="H105" s="412"/>
      <c r="I105" s="412"/>
      <c r="J105" s="412"/>
      <c r="K105" s="412"/>
      <c r="L105" s="412"/>
      <c r="M105" s="412"/>
      <c r="N105" s="412"/>
      <c r="O105" s="412"/>
    </row>
    <row r="106" spans="1:15" s="48" customFormat="1" ht="13.5" customHeight="1">
      <c r="A106" s="158"/>
      <c r="B106" s="411"/>
      <c r="C106" s="412"/>
      <c r="D106" s="412"/>
      <c r="E106" s="412"/>
      <c r="F106" s="412"/>
      <c r="G106" s="412"/>
      <c r="H106" s="412"/>
      <c r="I106" s="412"/>
      <c r="J106" s="412"/>
      <c r="K106" s="412"/>
      <c r="L106" s="412"/>
      <c r="M106" s="412"/>
      <c r="N106" s="412"/>
      <c r="O106" s="412"/>
    </row>
    <row r="107" spans="1:15" s="48" customFormat="1" ht="13.5" customHeight="1">
      <c r="A107" s="158"/>
      <c r="B107" s="411"/>
      <c r="C107" s="412"/>
      <c r="D107" s="412"/>
      <c r="E107" s="412"/>
      <c r="F107" s="412"/>
      <c r="G107" s="412"/>
      <c r="H107" s="412"/>
      <c r="I107" s="412"/>
      <c r="J107" s="412"/>
      <c r="K107" s="412"/>
      <c r="L107" s="412"/>
      <c r="M107" s="412"/>
      <c r="N107" s="412"/>
      <c r="O107" s="412"/>
    </row>
    <row r="108" spans="1:15" s="48" customFormat="1" ht="13.5" customHeight="1">
      <c r="A108" s="158"/>
      <c r="B108" s="412"/>
      <c r="C108" s="412"/>
      <c r="D108" s="412"/>
      <c r="E108" s="412"/>
      <c r="F108" s="412"/>
      <c r="G108" s="412"/>
      <c r="H108" s="412"/>
      <c r="I108" s="412"/>
      <c r="J108" s="412"/>
      <c r="K108" s="412"/>
      <c r="L108" s="412"/>
      <c r="M108" s="412"/>
      <c r="N108" s="412"/>
      <c r="O108" s="412"/>
    </row>
    <row r="109" spans="1:15" s="48" customFormat="1" ht="13.5" customHeight="1">
      <c r="A109" s="158"/>
      <c r="B109" s="412"/>
      <c r="C109" s="412"/>
      <c r="D109" s="412"/>
      <c r="E109" s="412"/>
      <c r="F109" s="412"/>
      <c r="G109" s="412"/>
      <c r="H109" s="412"/>
      <c r="I109" s="412"/>
      <c r="J109" s="412"/>
      <c r="K109" s="412"/>
      <c r="L109" s="412"/>
      <c r="M109" s="412"/>
      <c r="N109" s="412"/>
      <c r="O109" s="412"/>
    </row>
    <row r="110" spans="1:15" s="48" customFormat="1" ht="1.5" customHeight="1">
      <c r="A110" s="158"/>
      <c r="B110" s="288"/>
      <c r="C110" s="288"/>
      <c r="D110" s="288"/>
      <c r="E110" s="288"/>
      <c r="F110" s="288"/>
      <c r="G110" s="288"/>
      <c r="H110" s="288"/>
      <c r="I110" s="288"/>
      <c r="J110" s="288"/>
      <c r="K110" s="288"/>
      <c r="L110" s="288"/>
      <c r="M110" s="288"/>
      <c r="N110" s="288"/>
      <c r="O110" s="288"/>
    </row>
    <row r="111" spans="1:2" s="48" customFormat="1" ht="15">
      <c r="A111" s="158"/>
      <c r="B111" s="318" t="s">
        <v>452</v>
      </c>
    </row>
    <row r="112" spans="1:2" s="48" customFormat="1" ht="15">
      <c r="A112" s="158"/>
      <c r="B112" s="318" t="s">
        <v>451</v>
      </c>
    </row>
    <row r="113" s="275" customFormat="1" ht="1.5" customHeight="1">
      <c r="A113" s="283"/>
    </row>
    <row r="114" spans="1:15" s="275" customFormat="1" ht="15">
      <c r="A114" s="283"/>
      <c r="B114" s="320" t="s">
        <v>382</v>
      </c>
      <c r="G114" s="284">
        <f>IF(G76&gt;G102,G76,G102)</f>
      </c>
      <c r="I114" s="284">
        <f>IF(I76&gt;I102,I76,I102)</f>
      </c>
      <c r="K114" s="284">
        <f>IF(K76&gt;K102,K76,K102)</f>
      </c>
      <c r="M114" s="284">
        <f>IF(M76&gt;M102,M76,M102)</f>
      </c>
      <c r="O114" s="284">
        <f>IF(O76&gt;O102,O76,O102)</f>
      </c>
    </row>
    <row r="115" spans="1:15" s="275" customFormat="1" ht="1.5" customHeight="1">
      <c r="A115" s="283"/>
      <c r="G115" s="207"/>
      <c r="I115" s="207"/>
      <c r="K115" s="207"/>
      <c r="M115" s="207"/>
      <c r="O115" s="207"/>
    </row>
    <row r="116" s="48" customFormat="1" ht="10.5" customHeight="1">
      <c r="A116" s="103"/>
    </row>
    <row r="117" spans="1:15" s="257" customFormat="1" ht="10.5" customHeight="1" hidden="1">
      <c r="A117" s="262" t="s">
        <v>64</v>
      </c>
      <c r="I117" s="263"/>
      <c r="J117" s="263"/>
      <c r="O117" s="264">
        <f>IF(M14&lt;&gt;"",IF('Data Entry Page'!H54&lt;&gt;"",+'Informational Form B'!K31+'Informational Form B'!M31+'Informational Form B'!K59,+'Informational Form B'!K31+M31+'Informational Form B'!K62),"")</f>
      </c>
    </row>
    <row r="118" s="48" customFormat="1" ht="11.25" customHeight="1">
      <c r="A118" s="103"/>
    </row>
    <row r="119" ht="7.5" customHeight="1"/>
  </sheetData>
  <sheetProtection password="A999" sheet="1"/>
  <mergeCells count="3">
    <mergeCell ref="A11:N12"/>
    <mergeCell ref="A66:O68"/>
    <mergeCell ref="B105:O109"/>
  </mergeCells>
  <printOptions/>
  <pageMargins left="0" right="0" top="0.2" bottom="0" header="0.2" footer="0"/>
  <pageSetup orientation="portrait" scale="85" r:id="rId1"/>
  <headerFooter>
    <oddHeader>&amp;R
</oddHeader>
    <oddFooter>&amp;L&amp;"Times New Roman,Bold"&amp;11(Form Revised 07-2015)&amp;C&amp;"Times New Roman,Bold"&amp;11Informal Tax Rate Calculator File
Informational Form B</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 Webb</dc:creator>
  <cp:keywords/>
  <dc:description/>
  <cp:lastModifiedBy>Becky Webb</cp:lastModifiedBy>
  <cp:lastPrinted>2015-07-15T17:05:09Z</cp:lastPrinted>
  <dcterms:created xsi:type="dcterms:W3CDTF">2003-03-17T16:23:27Z</dcterms:created>
  <dcterms:modified xsi:type="dcterms:W3CDTF">2015-07-20T13:35:50Z</dcterms:modified>
  <cp:category/>
  <cp:version/>
  <cp:contentType/>
  <cp:contentStatus/>
</cp:coreProperties>
</file>