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30" windowWidth="19110" windowHeight="10305" tabRatio="792" activeTab="0"/>
  </bookViews>
  <sheets>
    <sheet name="Data Entry Page" sheetId="1" r:id="rId1"/>
    <sheet name="Summary Page" sheetId="2" r:id="rId2"/>
    <sheet name="Form A" sheetId="3" r:id="rId3"/>
    <sheet name="Form B" sheetId="4" r:id="rId4"/>
    <sheet name="Form C" sheetId="5" r:id="rId5"/>
    <sheet name="Informational Summary Page" sheetId="6" r:id="rId6"/>
    <sheet name="Informational Form A" sheetId="7" r:id="rId7"/>
    <sheet name="Informational Form B" sheetId="8" r:id="rId8"/>
  </sheets>
  <definedNames>
    <definedName name="_xlnm.Print_Area" localSheetId="0">'Data Entry Page'!$A$1:$T$78</definedName>
    <definedName name="_xlnm.Print_Area" localSheetId="3">'Form B'!$A$1:$P$115</definedName>
    <definedName name="_xlnm.Print_Area" localSheetId="7">'Informational Form B'!$A$1:$Q$120</definedName>
    <definedName name="_xlnm.Print_Area" localSheetId="5">'Informational Summary Page'!$A$1:$S$34</definedName>
    <definedName name="_xlnm.Print_Area" localSheetId="1">'Summary Page'!$A$1:$U$98</definedName>
    <definedName name="_xlnm.Print_Titles" localSheetId="2">'Form A'!$1:$19</definedName>
    <definedName name="_xlnm.Print_Titles" localSheetId="3">'Form B'!$1:$9</definedName>
    <definedName name="_xlnm.Print_Titles" localSheetId="6">'Informational Form A'!$1:$20</definedName>
    <definedName name="_xlnm.Print_Titles" localSheetId="7">'Informational Form B'!$1:$9</definedName>
  </definedNames>
  <calcPr fullCalcOnLoad="1"/>
</workbook>
</file>

<file path=xl/comments1.xml><?xml version="1.0" encoding="utf-8"?>
<comments xmlns="http://schemas.openxmlformats.org/spreadsheetml/2006/main">
  <authors>
    <author>Becky Webb</author>
  </authors>
  <commentList>
    <comment ref="A2" authorId="0">
      <text>
        <r>
          <rPr>
            <b/>
            <sz val="8"/>
            <rFont val="Tahoma"/>
            <family val="2"/>
          </rPr>
          <t>Political Subdivision Name</t>
        </r>
        <r>
          <rPr>
            <sz val="8"/>
            <rFont val="Tahoma"/>
            <family val="2"/>
          </rPr>
          <t xml:space="preserve">
Can be found on previous years' tax rate forms and certification letters.
</t>
        </r>
        <r>
          <rPr>
            <sz val="8"/>
            <rFont val="Tahoma"/>
            <family val="2"/>
          </rPr>
          <t xml:space="preserve">
</t>
        </r>
      </text>
    </comment>
    <comment ref="H2" authorId="0">
      <text>
        <r>
          <rPr>
            <b/>
            <sz val="8"/>
            <rFont val="Tahoma"/>
            <family val="2"/>
          </rPr>
          <t>Political Subdivision Code 
1st 2 digits.</t>
        </r>
        <r>
          <rPr>
            <sz val="8"/>
            <rFont val="Tahoma"/>
            <family val="2"/>
          </rPr>
          <t xml:space="preserve">
Can be found on previous years' tax rate forms and certification letters.  
The first 2 digits indicate the type of political subdivision.
</t>
        </r>
        <r>
          <rPr>
            <sz val="8"/>
            <rFont val="Tahoma"/>
            <family val="2"/>
          </rPr>
          <t xml:space="preserve">
</t>
        </r>
      </text>
    </comment>
    <comment ref="J2" authorId="0">
      <text>
        <r>
          <rPr>
            <b/>
            <sz val="8"/>
            <rFont val="Tahoma"/>
            <family val="2"/>
          </rPr>
          <t>Political Subdivision Code
Middle 3 digits</t>
        </r>
        <r>
          <rPr>
            <sz val="8"/>
            <rFont val="Tahoma"/>
            <family val="2"/>
          </rPr>
          <t xml:space="preserve">
Can be found on previous years' tax rate forms and certification letters.  
The middle 3 digits indicate the primary county.
</t>
        </r>
        <r>
          <rPr>
            <sz val="8"/>
            <rFont val="Tahoma"/>
            <family val="2"/>
          </rPr>
          <t xml:space="preserve">
</t>
        </r>
      </text>
    </comment>
    <comment ref="L2" authorId="0">
      <text>
        <r>
          <rPr>
            <b/>
            <sz val="8"/>
            <rFont val="Tahoma"/>
            <family val="2"/>
          </rPr>
          <t>Political Subdivision Code
Last 4 digits</t>
        </r>
        <r>
          <rPr>
            <sz val="8"/>
            <rFont val="Tahoma"/>
            <family val="2"/>
          </rPr>
          <t xml:space="preserve">
Can be found on previous years' tax rate forms and certification letters.
The last 4 digits indicate the sequencing.</t>
        </r>
        <r>
          <rPr>
            <sz val="8"/>
            <rFont val="Tahoma"/>
            <family val="2"/>
          </rPr>
          <t xml:space="preserve">
</t>
        </r>
      </text>
    </comment>
    <comment ref="N2" authorId="0">
      <text>
        <r>
          <rPr>
            <b/>
            <sz val="8"/>
            <rFont val="Tahoma"/>
            <family val="2"/>
          </rPr>
          <t>Levy Purpose</t>
        </r>
        <r>
          <rPr>
            <sz val="8"/>
            <rFont val="Tahoma"/>
            <family val="2"/>
          </rPr>
          <t xml:space="preserve">
Can be found on previous years' tax rate forms and certification letters.</t>
        </r>
        <r>
          <rPr>
            <sz val="8"/>
            <rFont val="Tahoma"/>
            <family val="2"/>
          </rPr>
          <t xml:space="preserve">
</t>
        </r>
      </text>
    </comment>
    <comment ref="H15" authorId="0">
      <text>
        <r>
          <rPr>
            <b/>
            <sz val="8"/>
            <rFont val="Tahoma"/>
            <family val="2"/>
          </rPr>
          <t>Prior Year Tax Rate Ceiling
Based on Prior Year Tax Rate Ceiling</t>
        </r>
        <r>
          <rPr>
            <sz val="8"/>
            <rFont val="Tahoma"/>
            <family val="2"/>
          </rPr>
          <t xml:space="preserve">
</t>
        </r>
        <r>
          <rPr>
            <b/>
            <sz val="8"/>
            <rFont val="Tahoma"/>
            <family val="2"/>
          </rPr>
          <t xml:space="preserve">Residential
</t>
        </r>
        <r>
          <rPr>
            <sz val="8"/>
            <rFont val="Tahoma"/>
            <family val="2"/>
          </rPr>
          <t xml:space="preserve">Enter the rate on 2014 Informational Tax Rate Summary Page, Line F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H28" authorId="0">
      <text>
        <r>
          <rPr>
            <b/>
            <sz val="8"/>
            <rFont val="Tahoma"/>
            <family val="2"/>
          </rPr>
          <t>Current Year Assessed Valuation
Residential</t>
        </r>
        <r>
          <rPr>
            <sz val="8"/>
            <rFont val="Tahoma"/>
            <family val="2"/>
          </rPr>
          <t xml:space="preserve">
Include the current (2015)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H30" authorId="0">
      <text>
        <r>
          <rPr>
            <b/>
            <sz val="8"/>
            <rFont val="Tahoma"/>
            <family val="2"/>
          </rPr>
          <t>New Construction &amp; Improvements
Residential</t>
        </r>
        <r>
          <rPr>
            <sz val="8"/>
            <rFont val="Tahoma"/>
            <family val="2"/>
          </rPr>
          <t xml:space="preserve">
Include new construction and improvements obtained from the County Clerk, County Assessor, or comparable office.</t>
        </r>
        <r>
          <rPr>
            <sz val="8"/>
            <rFont val="Tahoma"/>
            <family val="2"/>
          </rPr>
          <t xml:space="preserve">
</t>
        </r>
      </text>
    </comment>
    <comment ref="J30" authorId="0">
      <text>
        <r>
          <rPr>
            <b/>
            <sz val="8"/>
            <rFont val="Tahoma"/>
            <family val="2"/>
          </rPr>
          <t>New Construction &amp; Improvements
Agricultural</t>
        </r>
        <r>
          <rPr>
            <sz val="8"/>
            <rFont val="Tahoma"/>
            <family val="2"/>
          </rPr>
          <t xml:space="preserve">
Include new construction and improvements obtained from the County Clerk, County Assessor, or comparable office.</t>
        </r>
        <r>
          <rPr>
            <sz val="8"/>
            <rFont val="Tahoma"/>
            <family val="2"/>
          </rPr>
          <t xml:space="preserve">
</t>
        </r>
      </text>
    </comment>
    <comment ref="L30" authorId="0">
      <text>
        <r>
          <rPr>
            <b/>
            <sz val="8"/>
            <rFont val="Tahoma"/>
            <family val="2"/>
          </rPr>
          <t>New Construction &amp; Improvements
Commercial</t>
        </r>
        <r>
          <rPr>
            <sz val="8"/>
            <rFont val="Tahoma"/>
            <family val="2"/>
          </rPr>
          <t xml:space="preserve">
Include new construction and improvements obtained from the County Clerk, County Assessor, or comparable office.</t>
        </r>
        <r>
          <rPr>
            <sz val="8"/>
            <rFont val="Tahoma"/>
            <family val="2"/>
          </rPr>
          <t xml:space="preserve">
</t>
        </r>
      </text>
    </comment>
    <comment ref="N30" authorId="0">
      <text>
        <r>
          <rPr>
            <b/>
            <sz val="8"/>
            <rFont val="Tahoma"/>
            <family val="2"/>
          </rPr>
          <t xml:space="preserve">New Construction &amp; Improvements
Personal Property 
</t>
        </r>
        <r>
          <rPr>
            <sz val="8"/>
            <rFont val="Tahoma"/>
            <family val="2"/>
          </rPr>
          <t xml:space="preserve">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H32" authorId="0">
      <text>
        <r>
          <rPr>
            <b/>
            <sz val="8"/>
            <rFont val="Tahoma"/>
            <family val="2"/>
          </rPr>
          <t xml:space="preserve">Newly Added Territory
Residential
</t>
        </r>
        <r>
          <rPr>
            <sz val="8"/>
            <rFont val="Tahoma"/>
            <family val="2"/>
          </rPr>
          <t xml:space="preserve">Enter the assessed valuation of the residential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J32" authorId="0">
      <text>
        <r>
          <rPr>
            <b/>
            <sz val="8"/>
            <rFont val="Tahoma"/>
            <family val="2"/>
          </rPr>
          <t xml:space="preserve">Newly Added Territory
Agricultural
</t>
        </r>
        <r>
          <rPr>
            <sz val="8"/>
            <rFont val="Tahoma"/>
            <family val="2"/>
          </rPr>
          <t xml:space="preserve">Enter the assessed valuation of the agricultural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L32" authorId="0">
      <text>
        <r>
          <rPr>
            <b/>
            <sz val="8"/>
            <rFont val="Tahoma"/>
            <family val="2"/>
          </rPr>
          <t xml:space="preserve">Newly Added Territory
Commercial
</t>
        </r>
        <r>
          <rPr>
            <sz val="8"/>
            <rFont val="Tahoma"/>
            <family val="2"/>
          </rPr>
          <t xml:space="preserve">Enter the assessed valuation of the commercial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N32" authorId="0">
      <text>
        <r>
          <rPr>
            <b/>
            <sz val="8"/>
            <rFont val="Tahoma"/>
            <family val="2"/>
          </rPr>
          <t xml:space="preserve">Newly Added Territory
Personal
</t>
        </r>
        <r>
          <rPr>
            <sz val="8"/>
            <rFont val="Tahoma"/>
            <family val="2"/>
          </rPr>
          <t xml:space="preserve">Enter the assessed valuation of the personal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b/>
            <sz val="8"/>
            <rFont val="Tahoma"/>
            <family val="2"/>
          </rPr>
          <t>If a political subdivision does not tax personal property, enter zero on this line.</t>
        </r>
        <r>
          <rPr>
            <sz val="8"/>
            <rFont val="Tahoma"/>
            <family val="2"/>
          </rPr>
          <t xml:space="preserve">
</t>
        </r>
        <r>
          <rPr>
            <sz val="8"/>
            <rFont val="Tahoma"/>
            <family val="2"/>
          </rPr>
          <t xml:space="preserve">
</t>
        </r>
      </text>
    </comment>
    <comment ref="H34"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J34"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L34"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H37" authorId="0">
      <text>
        <r>
          <rPr>
            <b/>
            <sz val="8"/>
            <rFont val="Tahoma"/>
            <family val="2"/>
          </rPr>
          <t>Prior Year Assessed Valuation
Residential</t>
        </r>
        <r>
          <rPr>
            <sz val="8"/>
            <rFont val="Tahoma"/>
            <family val="2"/>
          </rPr>
          <t xml:space="preserve">
Include prior year locally and state assessed valuation obtained from the County Clerk, County Assessor, or comparable office.
</t>
        </r>
        <r>
          <rPr>
            <b/>
            <sz val="8"/>
            <rFont val="Tahoma"/>
            <family val="2"/>
          </rPr>
          <t xml:space="preserve">Note:  </t>
        </r>
        <r>
          <rPr>
            <sz val="8"/>
            <rFont val="Tahoma"/>
            <family val="2"/>
          </rPr>
          <t>If this is different than the amount on the 2014 Form A, Line 1, then revise the 2014 tax rate form to re-calculate the 2014 tax rate ceiling.  Enter the revised 2014 tax rate ceiling on the 2015 Tax Rate Summary Page, Line A.</t>
        </r>
        <r>
          <rPr>
            <sz val="8"/>
            <rFont val="Tahoma"/>
            <family val="2"/>
          </rPr>
          <t xml:space="preserve">
</t>
        </r>
      </text>
    </comment>
    <comment ref="J37" authorId="0">
      <text>
        <r>
          <rPr>
            <b/>
            <sz val="8"/>
            <rFont val="Tahoma"/>
            <family val="2"/>
          </rPr>
          <t>Prior Year Assessed Valuation
Agricultural</t>
        </r>
        <r>
          <rPr>
            <sz val="8"/>
            <rFont val="Tahoma"/>
            <family val="2"/>
          </rPr>
          <t xml:space="preserve">
Include prior year locally and state assessed valuation obtained from the County Clerk, County Assessor, or comparable office.
</t>
        </r>
        <r>
          <rPr>
            <b/>
            <sz val="8"/>
            <rFont val="Tahoma"/>
            <family val="2"/>
          </rPr>
          <t xml:space="preserve">Note:  </t>
        </r>
        <r>
          <rPr>
            <sz val="8"/>
            <rFont val="Tahoma"/>
            <family val="2"/>
          </rPr>
          <t>If this is different than the amount on the 2014 Form A, Line 1, then revise the 2014 tax rate form to re-calculate the 2014 tax rate ceiling.  Enter the revised 2014 tax rate ceiling on the 2015 Tax Rate Summary Page, Line A.</t>
        </r>
        <r>
          <rPr>
            <sz val="8"/>
            <rFont val="Tahoma"/>
            <family val="2"/>
          </rPr>
          <t xml:space="preserve">
</t>
        </r>
      </text>
    </comment>
    <comment ref="L37" authorId="0">
      <text>
        <r>
          <rPr>
            <b/>
            <sz val="8"/>
            <rFont val="Tahoma"/>
            <family val="2"/>
          </rPr>
          <t>Prior Year Assessed Valuation
Commercial</t>
        </r>
        <r>
          <rPr>
            <sz val="8"/>
            <rFont val="Tahoma"/>
            <family val="2"/>
          </rPr>
          <t xml:space="preserve">
Include prior year locally and state assessed valuation obtained from the County Clerk, County Assessor, or comparable office.
</t>
        </r>
        <r>
          <rPr>
            <b/>
            <sz val="8"/>
            <rFont val="Tahoma"/>
            <family val="2"/>
          </rPr>
          <t xml:space="preserve">Note:  </t>
        </r>
        <r>
          <rPr>
            <sz val="8"/>
            <rFont val="Tahoma"/>
            <family val="2"/>
          </rPr>
          <t>If this is different than the amount on the 2014 Form A, Line 1, then revise the 2014 tax rate form to re-calculate the 2014 tax rate ceiling.  Enter the revised 2014 tax rate ceiling on the 2015 Tax Rate Summary Page, Line A.</t>
        </r>
        <r>
          <rPr>
            <sz val="8"/>
            <rFont val="Tahoma"/>
            <family val="2"/>
          </rPr>
          <t xml:space="preserve">
</t>
        </r>
      </text>
    </comment>
    <comment ref="N37" authorId="0">
      <text>
        <r>
          <rPr>
            <b/>
            <sz val="8"/>
            <rFont val="Tahoma"/>
            <family val="2"/>
          </rPr>
          <t>Prior Year Assessed Valuation
Personal</t>
        </r>
        <r>
          <rPr>
            <sz val="8"/>
            <rFont val="Tahoma"/>
            <family val="2"/>
          </rPr>
          <t xml:space="preserve">
Include prior year locally and state assessed valuation obtained from the County Clerk, County Assessor, or comparable office.
</t>
        </r>
        <r>
          <rPr>
            <b/>
            <sz val="8"/>
            <rFont val="Tahoma"/>
            <family val="2"/>
          </rPr>
          <t xml:space="preserve">Note:  </t>
        </r>
        <r>
          <rPr>
            <sz val="8"/>
            <rFont val="Tahoma"/>
            <family val="2"/>
          </rPr>
          <t>If this is different than the amount on the 2014 Form A, Line 1, then revise the 2014 tax rate form to re-calculate the 2014 tax rate ceiling.  Enter the revised 2014 tax rate ceiling on the 2015 Tax Rate Summary Page, Line A.</t>
        </r>
        <r>
          <rPr>
            <sz val="8"/>
            <rFont val="Tahoma"/>
            <family val="2"/>
          </rPr>
          <t xml:space="preserve">
</t>
        </r>
        <r>
          <rPr>
            <b/>
            <sz val="8"/>
            <rFont val="Tahoma"/>
            <family val="2"/>
          </rPr>
          <t>If a political subdivision does not tax personal property, enter zero on this line.</t>
        </r>
      </text>
    </comment>
    <comment ref="H39" authorId="0">
      <text>
        <r>
          <rPr>
            <b/>
            <sz val="8"/>
            <rFont val="Tahoma"/>
            <family val="2"/>
          </rPr>
          <t>Newly Separated Territory
Residential</t>
        </r>
        <r>
          <rPr>
            <sz val="8"/>
            <rFont val="Tahoma"/>
            <family val="2"/>
          </rPr>
          <t xml:space="preserve">
Enter the assessed valuation of residential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J39" authorId="0">
      <text>
        <r>
          <rPr>
            <b/>
            <sz val="8"/>
            <rFont val="Tahoma"/>
            <family val="2"/>
          </rPr>
          <t>Newly Separated Territory
Agricultural</t>
        </r>
        <r>
          <rPr>
            <sz val="8"/>
            <rFont val="Tahoma"/>
            <family val="2"/>
          </rPr>
          <t xml:space="preserve">
Enter the assessed valuation of agricultural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L39" authorId="0">
      <text>
        <r>
          <rPr>
            <b/>
            <sz val="8"/>
            <rFont val="Tahoma"/>
            <family val="2"/>
          </rPr>
          <t>Newly Separated Territory
Commercial</t>
        </r>
        <r>
          <rPr>
            <sz val="8"/>
            <rFont val="Tahoma"/>
            <family val="2"/>
          </rPr>
          <t xml:space="preserve">
Enter the assessed valuation of commercial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N39" authorId="0">
      <text>
        <r>
          <rPr>
            <b/>
            <sz val="8"/>
            <rFont val="Tahoma"/>
            <family val="2"/>
          </rPr>
          <t>Newly Separated Territory
Personal</t>
        </r>
        <r>
          <rPr>
            <sz val="8"/>
            <rFont val="Tahoma"/>
            <family val="2"/>
          </rPr>
          <t xml:space="preserve">
Enter the assessed valuation of personal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r>
          <rPr>
            <b/>
            <sz val="8"/>
            <rFont val="Tahoma"/>
            <family val="2"/>
          </rPr>
          <t>If a political subdivision does not tax personal property, enter zero on this line.</t>
        </r>
      </text>
    </comment>
    <comment ref="H41" authorId="0">
      <text>
        <r>
          <rPr>
            <b/>
            <sz val="8"/>
            <rFont val="Tahoma"/>
            <family val="2"/>
          </rPr>
          <t>Property Changed from Local to State Assessed
Residential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J41" authorId="0">
      <text>
        <r>
          <rPr>
            <b/>
            <sz val="8"/>
            <rFont val="Tahoma"/>
            <family val="2"/>
          </rPr>
          <t>Property Changed from Local to State Assessed
Agricultural</t>
        </r>
        <r>
          <rPr>
            <sz val="8"/>
            <rFont val="Tahoma"/>
            <family val="2"/>
          </rPr>
          <t xml:space="preserve">
Enter the assessed valuation of agricultural property that was locally assessed in the prior year, but assessed by the State Tax Commission in the current year.  This value would be the value of the property in the prior year.  </t>
        </r>
        <r>
          <rPr>
            <sz val="8"/>
            <rFont val="Tahoma"/>
            <family val="2"/>
          </rPr>
          <t xml:space="preserve">
</t>
        </r>
      </text>
    </comment>
    <comment ref="L41" authorId="0">
      <text>
        <r>
          <rPr>
            <b/>
            <sz val="8"/>
            <rFont val="Tahoma"/>
            <family val="2"/>
          </rPr>
          <t>Property Changed from Local to State Assessed
Commercial</t>
        </r>
        <r>
          <rPr>
            <sz val="8"/>
            <rFont val="Tahoma"/>
            <family val="2"/>
          </rPr>
          <t xml:space="preserve">
Enter the assessed valuation of commercial property that was locally assessed in the prior year, but assessed by the State Tax Commission in the current year.  This value would be the value of the property in the prior year.  </t>
        </r>
        <r>
          <rPr>
            <sz val="8"/>
            <rFont val="Tahoma"/>
            <family val="2"/>
          </rPr>
          <t xml:space="preserve">
</t>
        </r>
      </text>
    </comment>
    <comment ref="N41" authorId="0">
      <text>
        <r>
          <rPr>
            <b/>
            <sz val="8"/>
            <rFont val="Tahoma"/>
            <family val="2"/>
          </rPr>
          <t>Property Changed from Local to State Assessed
Personal</t>
        </r>
        <r>
          <rPr>
            <sz val="8"/>
            <rFont val="Tahoma"/>
            <family val="2"/>
          </rPr>
          <t xml:space="preserve">
Enter the assessed valuation of personal property that was locally assessed in the prior year, but assessed by the State Tax Commission in the current year.  This value would be the value of the property in the prior year.  </t>
        </r>
        <r>
          <rPr>
            <sz val="8"/>
            <rFont val="Tahoma"/>
            <family val="2"/>
          </rPr>
          <t xml:space="preserve">
</t>
        </r>
        <r>
          <rPr>
            <b/>
            <sz val="8"/>
            <rFont val="Tahoma"/>
            <family val="2"/>
          </rPr>
          <t xml:space="preserve">If a political subdivision does not tax personal property, enter zero on this line.
</t>
        </r>
      </text>
    </comment>
    <comment ref="H43"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J43"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L43"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F46" authorId="0">
      <text>
        <r>
          <rPr>
            <b/>
            <sz val="8"/>
            <rFont val="Tahoma"/>
            <family val="2"/>
          </rPr>
          <t>Date of Election</t>
        </r>
        <r>
          <rPr>
            <sz val="8"/>
            <rFont val="Tahoma"/>
            <family val="2"/>
          </rPr>
          <t xml:space="preserve">
Enter the date of the election at which the new or increased tax was approved by voters since the 2014 tax rate was set.
</t>
        </r>
        <r>
          <rPr>
            <sz val="8"/>
            <rFont val="Tahoma"/>
            <family val="2"/>
          </rPr>
          <t xml:space="preserve">
</t>
        </r>
      </text>
    </comment>
    <comment ref="F48"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F51"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F53"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N46"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r>
          <rPr>
            <sz val="8"/>
            <rFont val="Tahoma"/>
            <family val="2"/>
          </rPr>
          <t xml:space="preserve">
</t>
        </r>
      </text>
    </comment>
    <comment ref="N48"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
</t>
        </r>
        <r>
          <rPr>
            <sz val="8"/>
            <rFont val="Tahoma"/>
            <family val="2"/>
          </rPr>
          <t xml:space="preserve">
</t>
        </r>
      </text>
    </comment>
    <comment ref="N51" authorId="0">
      <text>
        <r>
          <rPr>
            <b/>
            <sz val="8"/>
            <rFont val="Tahoma"/>
            <family val="2"/>
          </rPr>
          <t>Expiration Date</t>
        </r>
        <r>
          <rPr>
            <sz val="8"/>
            <rFont val="Tahoma"/>
            <family val="2"/>
          </rPr>
          <t xml:space="preserve">
Enter the last year the approved rate will be in effect, if the rate was voted for a limited time.
</t>
        </r>
        <r>
          <rPr>
            <sz val="8"/>
            <rFont val="Tahoma"/>
            <family val="2"/>
          </rPr>
          <t xml:space="preserve">
</t>
        </r>
      </text>
    </comment>
    <comment ref="A56" authorId="0">
      <text>
        <r>
          <rPr>
            <b/>
            <sz val="8"/>
            <rFont val="Tahoma"/>
            <family val="2"/>
          </rPr>
          <t>Ballot Language Approved</t>
        </r>
        <r>
          <rPr>
            <sz val="8"/>
            <rFont val="Tahoma"/>
            <family val="2"/>
          </rPr>
          <t xml:space="preserve">
Either type in the ballot language approved by the voters or attach a hard copy sample to be reviewed.  
Attach a sample ballot or state the proposition posed to the voters exactly as it appeared  on the ballot.
</t>
        </r>
        <r>
          <rPr>
            <sz val="8"/>
            <rFont val="Tahoma"/>
            <family val="2"/>
          </rPr>
          <t xml:space="preserve">
</t>
        </r>
      </text>
    </comment>
    <comment ref="N61" authorId="0">
      <text>
        <r>
          <rPr>
            <b/>
            <sz val="8"/>
            <rFont val="Tahoma"/>
            <family val="2"/>
          </rPr>
          <t>Debt Service
Next Calendar Year's Principal &amp; Interest Payments</t>
        </r>
        <r>
          <rPr>
            <sz val="8"/>
            <rFont val="Tahoma"/>
            <family val="2"/>
          </rPr>
          <t xml:space="preserve">
Use January 2016 to December 2016 payments to complete the 2013 Debt Service Worksheet.
Include the principal and interest payments due on outstanding general obligation bond issues plus anticipated fee of any transfer agent or buying agent due during 2016.
</t>
        </r>
        <r>
          <rPr>
            <sz val="8"/>
            <rFont val="Tahoma"/>
            <family val="2"/>
          </rPr>
          <t xml:space="preserve">
</t>
        </r>
      </text>
    </comment>
    <comment ref="N63" authorId="0">
      <text>
        <r>
          <rPr>
            <b/>
            <sz val="8"/>
            <rFont val="Tahoma"/>
            <family val="2"/>
          </rPr>
          <t>Debt Service
Estimated Cost of Collection &amp; Anticipated Delinquencies</t>
        </r>
        <r>
          <rPr>
            <sz val="8"/>
            <rFont val="Tahoma"/>
            <family val="2"/>
          </rPr>
          <t xml:space="preserve">
This includes collector fees &amp; commissions, Assessment Fund withholdings, as well as anticipated delinquencies.  Experience is prior years is the best guide for estimating un-collectible taxes.
This amount entered on this line should be 2% to 10% of the amount entered on Line 1.
</t>
        </r>
        <r>
          <rPr>
            <sz val="8"/>
            <rFont val="Tahoma"/>
            <family val="2"/>
          </rPr>
          <t xml:space="preserve">
</t>
        </r>
      </text>
    </comment>
    <comment ref="N65" authorId="0">
      <text>
        <r>
          <rPr>
            <b/>
            <sz val="8"/>
            <rFont val="Tahoma"/>
            <family val="2"/>
          </rPr>
          <t>Debt Service
Reasonable Reserve</t>
        </r>
        <r>
          <rPr>
            <sz val="8"/>
            <rFont val="Tahoma"/>
            <family val="2"/>
          </rPr>
          <t xml:space="preserve">
Use January 2017 to December 2017 payments to complete the 2015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r>
          <rPr>
            <sz val="8"/>
            <rFont val="Tahoma"/>
            <family val="2"/>
          </rPr>
          <t xml:space="preserve">
</t>
        </r>
      </text>
    </comment>
    <comment ref="N67" authorId="0">
      <text>
        <r>
          <rPr>
            <b/>
            <sz val="8"/>
            <rFont val="Tahoma"/>
            <family val="2"/>
          </rPr>
          <t>Debt Service
Anticipated Balance at the End of the Current Calendar Year</t>
        </r>
        <r>
          <rPr>
            <sz val="8"/>
            <rFont val="Tahoma"/>
            <family val="2"/>
          </rPr>
          <t xml:space="preserve">
Show the anticipated bank or fund balance at December 31, 2015.
This will equal the current balance minus the amount of any principal or interest payments due before December 31, 2015 plus any investment earnings earned before December 31, 2015.
</t>
        </r>
        <r>
          <rPr>
            <b/>
            <sz val="8"/>
            <rFont val="Tahoma"/>
            <family val="2"/>
          </rPr>
          <t xml:space="preserve">DO NOT ADD THE ANTICIPATED COLLECTIONS OF THIS TAX INTO THIS LINE ITEM.
</t>
        </r>
        <r>
          <rPr>
            <sz val="8"/>
            <rFont val="Tahoma"/>
            <family val="2"/>
          </rPr>
          <t xml:space="preserve">
</t>
        </r>
      </text>
    </comment>
    <comment ref="H69"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J69"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L69"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E73" authorId="0">
      <text>
        <r>
          <rPr>
            <b/>
            <sz val="8"/>
            <rFont val="Tahoma"/>
            <family val="2"/>
          </rPr>
          <t>Office or Position</t>
        </r>
        <r>
          <rPr>
            <sz val="8"/>
            <rFont val="Tahoma"/>
            <family val="2"/>
          </rPr>
          <t xml:space="preserve">
Enter the Office or Position of the person signing this form.
</t>
        </r>
        <r>
          <rPr>
            <sz val="8"/>
            <rFont val="Tahoma"/>
            <family val="2"/>
          </rPr>
          <t xml:space="preserve">
</t>
        </r>
      </text>
    </comment>
    <comment ref="A75" authorId="0">
      <text>
        <r>
          <rPr>
            <b/>
            <sz val="8"/>
            <rFont val="Tahoma"/>
            <family val="2"/>
          </rPr>
          <t>Date</t>
        </r>
        <r>
          <rPr>
            <sz val="8"/>
            <rFont val="Tahoma"/>
            <family val="2"/>
          </rPr>
          <t xml:space="preserve">
Enter the date signed.
</t>
        </r>
        <r>
          <rPr>
            <sz val="8"/>
            <rFont val="Tahoma"/>
            <family val="2"/>
          </rPr>
          <t xml:space="preserve">
</t>
        </r>
      </text>
    </comment>
    <comment ref="E75" authorId="0">
      <text>
        <r>
          <rPr>
            <b/>
            <sz val="8"/>
            <rFont val="Tahoma"/>
            <family val="2"/>
          </rPr>
          <t>Signature</t>
        </r>
        <r>
          <rPr>
            <sz val="8"/>
            <rFont val="Tahoma"/>
            <family val="2"/>
          </rPr>
          <t xml:space="preserve">
Print off this form and sign the hard copy to submit to the County Clerk(s).
</t>
        </r>
        <r>
          <rPr>
            <sz val="8"/>
            <rFont val="Tahoma"/>
            <family val="2"/>
          </rPr>
          <t xml:space="preserve">
</t>
        </r>
      </text>
    </comment>
    <comment ref="H75" authorId="0">
      <text>
        <r>
          <rPr>
            <b/>
            <sz val="8"/>
            <rFont val="Tahoma"/>
            <family val="2"/>
          </rPr>
          <t>Printed Name</t>
        </r>
        <r>
          <rPr>
            <sz val="8"/>
            <rFont val="Tahoma"/>
            <family val="2"/>
          </rPr>
          <t xml:space="preserve">
Enter the name of the person that signed the form.
</t>
        </r>
        <r>
          <rPr>
            <sz val="8"/>
            <rFont val="Tahoma"/>
            <family val="2"/>
          </rPr>
          <t xml:space="preserve">
</t>
        </r>
      </text>
    </comment>
    <comment ref="L75" authorId="0">
      <text>
        <r>
          <rPr>
            <b/>
            <sz val="8"/>
            <rFont val="Tahoma"/>
            <family val="2"/>
          </rPr>
          <t>Telephone</t>
        </r>
        <r>
          <rPr>
            <sz val="8"/>
            <rFont val="Tahoma"/>
            <family val="2"/>
          </rPr>
          <t xml:space="preserve">
Enter the phone number to use in case there are questions with your form.
</t>
        </r>
        <r>
          <rPr>
            <sz val="8"/>
            <rFont val="Tahoma"/>
            <family val="2"/>
          </rPr>
          <t xml:space="preserve">
</t>
        </r>
      </text>
    </comment>
    <comment ref="H21"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P21" authorId="0">
      <text>
        <r>
          <rPr>
            <b/>
            <sz val="8"/>
            <rFont val="Tahoma"/>
            <family val="2"/>
          </rPr>
          <t>Maximum Authorized Levy
Prior Method</t>
        </r>
        <r>
          <rPr>
            <sz val="8"/>
            <rFont val="Tahoma"/>
            <family val="2"/>
          </rPr>
          <t xml:space="preserve">
Enter the rate allowed by the most recent voter approved increase that would have been applied to all property (i.e. Prior Method).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N21" authorId="0">
      <text>
        <r>
          <rPr>
            <b/>
            <sz val="8"/>
            <rFont val="Tahoma"/>
            <family val="2"/>
          </rPr>
          <t>Maximum Authorized Levy
Personal</t>
        </r>
        <r>
          <rPr>
            <sz val="8"/>
            <rFont val="Tahoma"/>
            <family val="2"/>
          </rPr>
          <t xml:space="preserve">
Enter the rate allowed by the most recent voter approved increase from Personal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L21" authorId="0">
      <text>
        <r>
          <rPr>
            <b/>
            <sz val="8"/>
            <rFont val="Tahoma"/>
            <family val="2"/>
          </rPr>
          <t>Maximum Authorized Levy
Commercial</t>
        </r>
        <r>
          <rPr>
            <sz val="8"/>
            <rFont val="Tahoma"/>
            <family val="2"/>
          </rPr>
          <t xml:space="preserve">
Enter the rate allowed by the most recent voter approved increase from Commercial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J21" authorId="0">
      <text>
        <r>
          <rPr>
            <b/>
            <sz val="8"/>
            <rFont val="Tahoma"/>
            <family val="2"/>
          </rPr>
          <t>Maximum Authorized Levy
Agricultural</t>
        </r>
        <r>
          <rPr>
            <sz val="8"/>
            <rFont val="Tahoma"/>
            <family val="2"/>
          </rPr>
          <t xml:space="preserve">
Enter the rate allowed by the most recent voter approved increase from Agricultural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H24"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J24" authorId="0">
      <text>
        <r>
          <rPr>
            <b/>
            <sz val="8"/>
            <rFont val="Tahoma"/>
            <family val="2"/>
          </rPr>
          <t>Maximum Authorized Levy
Agricultural</t>
        </r>
        <r>
          <rPr>
            <sz val="8"/>
            <rFont val="Tahoma"/>
            <family val="2"/>
          </rPr>
          <t xml:space="preserve">
Enter the rate allowed by the most recent voter approved increase from Agricultural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L24" authorId="0">
      <text>
        <r>
          <rPr>
            <b/>
            <sz val="8"/>
            <rFont val="Tahoma"/>
            <family val="2"/>
          </rPr>
          <t>Maximum Authorized Levy
Commercial</t>
        </r>
        <r>
          <rPr>
            <sz val="8"/>
            <rFont val="Tahoma"/>
            <family val="2"/>
          </rPr>
          <t xml:space="preserve">
Enter the rate allowed by the most recent voter approved increase from Commercial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N24" authorId="0">
      <text>
        <r>
          <rPr>
            <b/>
            <sz val="8"/>
            <rFont val="Tahoma"/>
            <family val="2"/>
          </rPr>
          <t>Maximum Authorized Levy
Personal</t>
        </r>
        <r>
          <rPr>
            <sz val="8"/>
            <rFont val="Tahoma"/>
            <family val="2"/>
          </rPr>
          <t xml:space="preserve">
Enter the rate allowed by the most recent voter approved increase from Personal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P24" authorId="0">
      <text>
        <r>
          <rPr>
            <b/>
            <sz val="8"/>
            <rFont val="Tahoma"/>
            <family val="2"/>
          </rPr>
          <t>Maximum Authorized Levy
Prior Method</t>
        </r>
        <r>
          <rPr>
            <sz val="8"/>
            <rFont val="Tahoma"/>
            <family val="2"/>
          </rPr>
          <t xml:space="preserve">
Enter the rate allowed by the most recent voter approved increase that would have been applied to all property (i.e. Prior Method).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J28" authorId="0">
      <text>
        <r>
          <rPr>
            <b/>
            <sz val="8"/>
            <rFont val="Tahoma"/>
            <family val="2"/>
          </rPr>
          <t>Current Year Assessed Valuation
Residential</t>
        </r>
        <r>
          <rPr>
            <sz val="8"/>
            <rFont val="Tahoma"/>
            <family val="2"/>
          </rPr>
          <t xml:space="preserve">
Include the current (2015)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L28" authorId="0">
      <text>
        <r>
          <rPr>
            <b/>
            <sz val="8"/>
            <rFont val="Tahoma"/>
            <family val="2"/>
          </rPr>
          <t>Current Year Assessed Valuation
Residential</t>
        </r>
        <r>
          <rPr>
            <sz val="8"/>
            <rFont val="Tahoma"/>
            <family val="2"/>
          </rPr>
          <t xml:space="preserve">
Include the current (2015)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N28" authorId="0">
      <text>
        <r>
          <rPr>
            <b/>
            <sz val="8"/>
            <rFont val="Tahoma"/>
            <family val="2"/>
          </rPr>
          <t>Current Year Assessed Valuation
Residential</t>
        </r>
        <r>
          <rPr>
            <sz val="8"/>
            <rFont val="Tahoma"/>
            <family val="2"/>
          </rPr>
          <t xml:space="preserve">
Include the current (2015)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J15" authorId="0">
      <text>
        <r>
          <rPr>
            <b/>
            <sz val="8"/>
            <rFont val="Tahoma"/>
            <family val="2"/>
          </rPr>
          <t>Prior Year Tax Rate Ceiling
Based on Prior Year Tax Rate Ceiling</t>
        </r>
        <r>
          <rPr>
            <sz val="8"/>
            <rFont val="Tahoma"/>
            <family val="2"/>
          </rPr>
          <t xml:space="preserve">
</t>
        </r>
        <r>
          <rPr>
            <b/>
            <sz val="8"/>
            <rFont val="Tahoma"/>
            <family val="2"/>
          </rPr>
          <t xml:space="preserve">Agricultural
</t>
        </r>
        <r>
          <rPr>
            <sz val="8"/>
            <rFont val="Tahoma"/>
            <family val="2"/>
          </rPr>
          <t xml:space="preserve">Enter the rate on 2014 Informational Tax Rate Summary Page, Line F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L15" authorId="0">
      <text>
        <r>
          <rPr>
            <b/>
            <sz val="8"/>
            <rFont val="Tahoma"/>
            <family val="2"/>
          </rPr>
          <t>Prior Year Tax Rate Ceiling
Based on Prior Year Tax Rate Ceiling</t>
        </r>
        <r>
          <rPr>
            <sz val="8"/>
            <rFont val="Tahoma"/>
            <family val="2"/>
          </rPr>
          <t xml:space="preserve">
</t>
        </r>
        <r>
          <rPr>
            <b/>
            <sz val="8"/>
            <rFont val="Tahoma"/>
            <family val="2"/>
          </rPr>
          <t xml:space="preserve">Commercial
</t>
        </r>
        <r>
          <rPr>
            <sz val="8"/>
            <rFont val="Tahoma"/>
            <family val="2"/>
          </rPr>
          <t xml:space="preserve">Enter the rate on 2014 Informational Tax Rate Summary Page, Line F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N15" authorId="0">
      <text>
        <r>
          <rPr>
            <b/>
            <sz val="8"/>
            <rFont val="Tahoma"/>
            <family val="2"/>
          </rPr>
          <t>Prior Year Tax Rate Ceiling
Based on Prior Year Tax Rate Ceiling</t>
        </r>
        <r>
          <rPr>
            <sz val="8"/>
            <rFont val="Tahoma"/>
            <family val="2"/>
          </rPr>
          <t xml:space="preserve">
</t>
        </r>
        <r>
          <rPr>
            <b/>
            <sz val="8"/>
            <rFont val="Tahoma"/>
            <family val="2"/>
          </rPr>
          <t xml:space="preserve">Personal
</t>
        </r>
        <r>
          <rPr>
            <sz val="8"/>
            <rFont val="Tahoma"/>
            <family val="2"/>
          </rPr>
          <t xml:space="preserve">Enter the rate on 2014 Informational Tax Rate Summary Page, Line F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P15" authorId="0">
      <text>
        <r>
          <rPr>
            <b/>
            <sz val="8"/>
            <rFont val="Tahoma"/>
            <family val="2"/>
          </rPr>
          <t>Prior Year Tax Rate Ceiling
Based on Prior Year Tax Rate Ceiling</t>
        </r>
        <r>
          <rPr>
            <sz val="8"/>
            <rFont val="Tahoma"/>
            <family val="2"/>
          </rPr>
          <t xml:space="preserve">
</t>
        </r>
        <r>
          <rPr>
            <b/>
            <sz val="8"/>
            <rFont val="Tahoma"/>
            <family val="2"/>
          </rPr>
          <t xml:space="preserve">Prior Method
</t>
        </r>
        <r>
          <rPr>
            <sz val="8"/>
            <rFont val="Tahoma"/>
            <family val="2"/>
          </rPr>
          <t xml:space="preserve">Enter the rate on 2014 Informational Tax Rate Summary Page, Line F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H18" authorId="0">
      <text>
        <r>
          <rPr>
            <b/>
            <sz val="8"/>
            <rFont val="Tahoma"/>
            <family val="2"/>
          </rPr>
          <t>Prior Year Tax Rate Ceiling
Based on Voluntarily Reduced Rate</t>
        </r>
        <r>
          <rPr>
            <sz val="8"/>
            <rFont val="Tahoma"/>
            <family val="2"/>
          </rPr>
          <t xml:space="preserve">
</t>
        </r>
        <r>
          <rPr>
            <b/>
            <sz val="8"/>
            <rFont val="Tahoma"/>
            <family val="2"/>
          </rPr>
          <t xml:space="preserve">Residential
</t>
        </r>
        <r>
          <rPr>
            <sz val="8"/>
            <rFont val="Tahoma"/>
            <family val="2"/>
          </rPr>
          <t xml:space="preserve">Enter the rate on 2014 Tax Rate Summary Page, Line F minus Line H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J18" authorId="0">
      <text>
        <r>
          <rPr>
            <b/>
            <sz val="8"/>
            <rFont val="Tahoma"/>
            <family val="2"/>
          </rPr>
          <t>Prior Year Tax Rate Ceiling
Based on Voluntarily Reduced Rate</t>
        </r>
        <r>
          <rPr>
            <sz val="8"/>
            <rFont val="Tahoma"/>
            <family val="2"/>
          </rPr>
          <t xml:space="preserve">
</t>
        </r>
        <r>
          <rPr>
            <b/>
            <sz val="8"/>
            <rFont val="Tahoma"/>
            <family val="2"/>
          </rPr>
          <t xml:space="preserve">Agricultural
</t>
        </r>
        <r>
          <rPr>
            <sz val="8"/>
            <rFont val="Tahoma"/>
            <family val="2"/>
          </rPr>
          <t xml:space="preserve">Enter the rate on 2014 Tax Rate Summary Page, Line F minus Line H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L18" authorId="0">
      <text>
        <r>
          <rPr>
            <b/>
            <sz val="8"/>
            <rFont val="Tahoma"/>
            <family val="2"/>
          </rPr>
          <t>Prior Year Tax Rate Ceiling
Based on Voluntarily Reduced Rate</t>
        </r>
        <r>
          <rPr>
            <sz val="8"/>
            <rFont val="Tahoma"/>
            <family val="2"/>
          </rPr>
          <t xml:space="preserve">
</t>
        </r>
        <r>
          <rPr>
            <b/>
            <sz val="8"/>
            <rFont val="Tahoma"/>
            <family val="2"/>
          </rPr>
          <t xml:space="preserve">Commercial
</t>
        </r>
        <r>
          <rPr>
            <sz val="8"/>
            <rFont val="Tahoma"/>
            <family val="2"/>
          </rPr>
          <t xml:space="preserve">Enter the rate on 2014 Tax Rate Summary Page, Line F minus Line H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N18" authorId="0">
      <text>
        <r>
          <rPr>
            <b/>
            <sz val="8"/>
            <rFont val="Tahoma"/>
            <family val="2"/>
          </rPr>
          <t>Prior Year Tax Rate Ceiling
Based on Voluntarily Reduced Rate</t>
        </r>
        <r>
          <rPr>
            <sz val="8"/>
            <rFont val="Tahoma"/>
            <family val="2"/>
          </rPr>
          <t xml:space="preserve">
</t>
        </r>
        <r>
          <rPr>
            <b/>
            <sz val="8"/>
            <rFont val="Tahoma"/>
            <family val="2"/>
          </rPr>
          <t xml:space="preserve">Personal
</t>
        </r>
        <r>
          <rPr>
            <sz val="8"/>
            <rFont val="Tahoma"/>
            <family val="2"/>
          </rPr>
          <t xml:space="preserve">Enter the rate on 2014 Tax Rate Summary Page, Line F minus Line H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 ref="P18" authorId="0">
      <text>
        <r>
          <rPr>
            <b/>
            <sz val="8"/>
            <rFont val="Tahoma"/>
            <family val="2"/>
          </rPr>
          <t>Prior Year Tax Rate Ceiling
Based on Voluntarily Reduced Rate</t>
        </r>
        <r>
          <rPr>
            <sz val="8"/>
            <rFont val="Tahoma"/>
            <family val="2"/>
          </rPr>
          <t xml:space="preserve">
</t>
        </r>
        <r>
          <rPr>
            <b/>
            <sz val="8"/>
            <rFont val="Tahoma"/>
            <family val="2"/>
          </rPr>
          <t xml:space="preserve">Prior Method
</t>
        </r>
        <r>
          <rPr>
            <sz val="8"/>
            <rFont val="Tahoma"/>
            <family val="2"/>
          </rPr>
          <t xml:space="preserve">Enter the rate on 2014 Tax Rate Summary Page, Line F minus Line H for Residential from the most updated 2014 form.
This number is revised as changes or updates are made to the 2014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an even numbered year but did not revert back to the tax rate ceiling without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will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political subdivision voluntarily reduced its tax rate in a prior even numbered year, the statutory provisions DO NOT allow the political subdivision to increase the tax rate ceiling this year since 2015 is an odd numbered year.
</t>
        </r>
      </text>
    </comment>
  </commentList>
</comments>
</file>

<file path=xl/comments2.xml><?xml version="1.0" encoding="utf-8"?>
<comments xmlns="http://schemas.openxmlformats.org/spreadsheetml/2006/main">
  <authors>
    <author>Becky Webb</author>
  </authors>
  <commentList>
    <comment ref="K75"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text>
    </comment>
    <comment ref="M75"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text>
    </comment>
    <comment ref="O75"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text>
    </comment>
    <comment ref="Q75"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text>
    </comment>
    <comment ref="K76" authorId="0">
      <text>
        <r>
          <rPr>
            <b/>
            <sz val="8"/>
            <rFont val="Tahoma"/>
            <family val="2"/>
          </rPr>
          <t>Line AA</t>
        </r>
        <r>
          <rPr>
            <sz val="8"/>
            <rFont val="Tahoma"/>
            <family val="2"/>
          </rPr>
          <t xml:space="preserve">
For County Clerk to complete after receiving form from political subdivision based on what the political subdivision has on Line AA.
</t>
        </r>
      </text>
    </comment>
    <comment ref="M76" authorId="0">
      <text>
        <r>
          <rPr>
            <b/>
            <sz val="8"/>
            <rFont val="Tahoma"/>
            <family val="2"/>
          </rPr>
          <t>Line AA</t>
        </r>
        <r>
          <rPr>
            <sz val="8"/>
            <rFont val="Tahoma"/>
            <family val="2"/>
          </rPr>
          <t xml:space="preserve">
For County Clerk to complete after receiving form from political subdivision based on what the political subdivision has on Line AA.
</t>
        </r>
      </text>
    </comment>
    <comment ref="O76" authorId="0">
      <text>
        <r>
          <rPr>
            <b/>
            <sz val="8"/>
            <rFont val="Tahoma"/>
            <family val="2"/>
          </rPr>
          <t>Line AA</t>
        </r>
        <r>
          <rPr>
            <sz val="8"/>
            <rFont val="Tahoma"/>
            <family val="2"/>
          </rPr>
          <t xml:space="preserve">
For County Clerk to complete after receiving form from political subdivision based on what the political subdivision has on Line AA.
</t>
        </r>
      </text>
    </comment>
    <comment ref="Q76" authorId="0">
      <text>
        <r>
          <rPr>
            <b/>
            <sz val="8"/>
            <rFont val="Tahoma"/>
            <family val="2"/>
          </rPr>
          <t>Line AA</t>
        </r>
        <r>
          <rPr>
            <sz val="8"/>
            <rFont val="Tahoma"/>
            <family val="2"/>
          </rPr>
          <t xml:space="preserve">
For County Clerk to complete after receiving form from political subdivision based on what the political subdivision has on Line AA.
</t>
        </r>
      </text>
    </comment>
    <comment ref="K77" authorId="0">
      <text>
        <r>
          <rPr>
            <b/>
            <sz val="8"/>
            <rFont val="Tahoma"/>
            <family val="2"/>
          </rPr>
          <t>Line BB</t>
        </r>
        <r>
          <rPr>
            <sz val="8"/>
            <rFont val="Tahoma"/>
            <family val="2"/>
          </rPr>
          <t xml:space="preserve">
For County Clerk to complete after receiving form from political subdivision based on what the political subdivision has on Line BB.
</t>
        </r>
      </text>
    </comment>
    <comment ref="M77" authorId="0">
      <text>
        <r>
          <rPr>
            <b/>
            <sz val="8"/>
            <rFont val="Tahoma"/>
            <family val="2"/>
          </rPr>
          <t>Line BB</t>
        </r>
        <r>
          <rPr>
            <sz val="8"/>
            <rFont val="Tahoma"/>
            <family val="2"/>
          </rPr>
          <t xml:space="preserve">
For County Clerk to complete after receiving form from political subdivision based on what the political subdivision has on Line BB.
</t>
        </r>
      </text>
    </comment>
    <comment ref="O77" authorId="0">
      <text>
        <r>
          <rPr>
            <b/>
            <sz val="8"/>
            <rFont val="Tahoma"/>
            <family val="2"/>
          </rPr>
          <t>Line BB</t>
        </r>
        <r>
          <rPr>
            <sz val="8"/>
            <rFont val="Tahoma"/>
            <family val="2"/>
          </rPr>
          <t xml:space="preserve">
For County Clerk to complete after receiving form from political subdivision based on what the political subdivision has on Line BB.
</t>
        </r>
      </text>
    </comment>
    <comment ref="Q77" authorId="0">
      <text>
        <r>
          <rPr>
            <b/>
            <sz val="8"/>
            <rFont val="Tahoma"/>
            <family val="2"/>
          </rPr>
          <t>Line BB</t>
        </r>
        <r>
          <rPr>
            <sz val="8"/>
            <rFont val="Tahoma"/>
            <family val="2"/>
          </rPr>
          <t xml:space="preserve">
For County Clerk to complete after receiving form from political subdivision based on what the political subdivision has on Line BB.
</t>
        </r>
      </text>
    </comment>
    <comment ref="E65" authorId="0">
      <text>
        <r>
          <rPr>
            <b/>
            <sz val="8"/>
            <rFont val="Tahoma"/>
            <family val="2"/>
          </rPr>
          <t xml:space="preserve">Office or Position of Signer
</t>
        </r>
        <r>
          <rPr>
            <sz val="8"/>
            <rFont val="Tahoma"/>
            <family val="2"/>
          </rPr>
          <t>Please type in the Office or Position of the person signing this form.</t>
        </r>
      </text>
    </comment>
    <comment ref="I65" authorId="0">
      <text>
        <r>
          <rPr>
            <b/>
            <sz val="8"/>
            <rFont val="Tahoma"/>
            <family val="2"/>
          </rPr>
          <t xml:space="preserve">Name of Political Subdivision
</t>
        </r>
        <r>
          <rPr>
            <sz val="8"/>
            <rFont val="Tahoma"/>
            <family val="2"/>
          </rPr>
          <t xml:space="preserve">Entered on the Data Entry Page.
Can be found on previous years' tax rate forms and certification letters.
</t>
        </r>
      </text>
    </comment>
    <comment ref="E66" authorId="0">
      <text>
        <r>
          <rPr>
            <b/>
            <sz val="8"/>
            <rFont val="Tahoma"/>
            <family val="2"/>
          </rPr>
          <t xml:space="preserve">County or Counties
</t>
        </r>
        <r>
          <rPr>
            <sz val="8"/>
            <rFont val="Tahoma"/>
            <family val="2"/>
          </rPr>
          <t xml:space="preserve">List all the Counties the political subdivision is in.  
</t>
        </r>
        <r>
          <rPr>
            <sz val="8"/>
            <rFont val="Tahoma"/>
            <family val="2"/>
          </rPr>
          <t xml:space="preserve">
</t>
        </r>
      </text>
    </comment>
    <comment ref="A71" authorId="0">
      <text>
        <r>
          <rPr>
            <b/>
            <sz val="8"/>
            <rFont val="Tahoma"/>
            <family val="2"/>
          </rPr>
          <t xml:space="preserve">Date
</t>
        </r>
        <r>
          <rPr>
            <sz val="8"/>
            <rFont val="Tahoma"/>
            <family val="2"/>
          </rPr>
          <t xml:space="preserve">Enter the Date signed.
</t>
        </r>
      </text>
    </comment>
    <comment ref="E71" authorId="0">
      <text>
        <r>
          <rPr>
            <b/>
            <sz val="8"/>
            <rFont val="Tahoma"/>
            <family val="2"/>
          </rPr>
          <t xml:space="preserve">Signature
</t>
        </r>
        <r>
          <rPr>
            <sz val="8"/>
            <rFont val="Tahoma"/>
            <family val="2"/>
          </rPr>
          <t xml:space="preserve">Please print off this form and sign the hard copy to submit to the County Clerk(s).
</t>
        </r>
        <r>
          <rPr>
            <sz val="8"/>
            <rFont val="Tahoma"/>
            <family val="2"/>
          </rPr>
          <t xml:space="preserve">
</t>
        </r>
      </text>
    </comment>
    <comment ref="I71" authorId="0">
      <text>
        <r>
          <rPr>
            <b/>
            <sz val="8"/>
            <rFont val="Tahoma"/>
            <family val="2"/>
          </rPr>
          <t>Printed Name</t>
        </r>
        <r>
          <rPr>
            <sz val="8"/>
            <rFont val="Tahoma"/>
            <family val="2"/>
          </rPr>
          <t xml:space="preserve">
Please type in the name of who ever signs this form.
</t>
        </r>
      </text>
    </comment>
    <comment ref="Q71"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List>
</comments>
</file>

<file path=xl/comments5.xml><?xml version="1.0" encoding="utf-8"?>
<comments xmlns="http://schemas.openxmlformats.org/spreadsheetml/2006/main">
  <authors>
    <author>Becky Webb</author>
  </authors>
  <commentList>
    <comment ref="N49"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8 is more than the desired rate to levy.
</t>
        </r>
      </text>
    </comment>
  </commentList>
</comments>
</file>

<file path=xl/comments6.xml><?xml version="1.0" encoding="utf-8"?>
<comments xmlns="http://schemas.openxmlformats.org/spreadsheetml/2006/main">
  <authors>
    <author>Becky Webb</author>
  </authors>
  <commentList>
    <comment ref="S31"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Q31"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O31"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M31"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K31"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List>
</comments>
</file>

<file path=xl/sharedStrings.xml><?xml version="1.0" encoding="utf-8"?>
<sst xmlns="http://schemas.openxmlformats.org/spreadsheetml/2006/main" count="799" uniqueCount="415">
  <si>
    <t>(Purpose of Levy)</t>
  </si>
  <si>
    <t>A.</t>
  </si>
  <si>
    <t>AA.</t>
  </si>
  <si>
    <t>Residential</t>
  </si>
  <si>
    <t>Real Estate</t>
  </si>
  <si>
    <t>Agricultural</t>
  </si>
  <si>
    <t>Commercial</t>
  </si>
  <si>
    <t>Personal</t>
  </si>
  <si>
    <t>Property</t>
  </si>
  <si>
    <t>D.</t>
  </si>
  <si>
    <t>E.</t>
  </si>
  <si>
    <t>F.</t>
  </si>
  <si>
    <t>G.</t>
  </si>
  <si>
    <t>H.</t>
  </si>
  <si>
    <t>I.</t>
  </si>
  <si>
    <t>J.</t>
  </si>
  <si>
    <t>BB.</t>
  </si>
  <si>
    <t>(Signature)</t>
  </si>
  <si>
    <t>(Printed Name)</t>
  </si>
  <si>
    <t xml:space="preserve"> </t>
  </si>
  <si>
    <t xml:space="preserve">I, the undersigned, </t>
  </si>
  <si>
    <t>1.</t>
  </si>
  <si>
    <t>2.</t>
  </si>
  <si>
    <t>3.</t>
  </si>
  <si>
    <t>4.</t>
  </si>
  <si>
    <t>Adjusted Current Year Assessed Valuation</t>
  </si>
  <si>
    <t>5.</t>
  </si>
  <si>
    <t>6.</t>
  </si>
  <si>
    <t>7.</t>
  </si>
  <si>
    <t>8.</t>
  </si>
  <si>
    <t>Adjusted Prior Year Assessed Valuation</t>
  </si>
  <si>
    <t>9.</t>
  </si>
  <si>
    <t>10.</t>
  </si>
  <si>
    <t>Certified by the State Tax Commission</t>
  </si>
  <si>
    <t>11.</t>
  </si>
  <si>
    <t>12.</t>
  </si>
  <si>
    <t>13.</t>
  </si>
  <si>
    <t>14.</t>
  </si>
  <si>
    <t>15.</t>
  </si>
  <si>
    <t>16.</t>
  </si>
  <si>
    <t>17.</t>
  </si>
  <si>
    <t>18.</t>
  </si>
  <si>
    <t>19.</t>
  </si>
  <si>
    <t xml:space="preserve">Limit to the Prior Year Maximum Authorized Levy </t>
  </si>
  <si>
    <t>20.</t>
  </si>
  <si>
    <t>Total</t>
  </si>
  <si>
    <t>21.</t>
  </si>
  <si>
    <t>22.</t>
  </si>
  <si>
    <t>23.</t>
  </si>
  <si>
    <t>Prior Method</t>
  </si>
  <si>
    <t>24.</t>
  </si>
  <si>
    <t>25.</t>
  </si>
  <si>
    <t>26.</t>
  </si>
  <si>
    <t>27.</t>
  </si>
  <si>
    <t>28.</t>
  </si>
  <si>
    <t>29.</t>
  </si>
  <si>
    <t>30.</t>
  </si>
  <si>
    <t>31.</t>
  </si>
  <si>
    <t>32.</t>
  </si>
  <si>
    <t>33.</t>
  </si>
  <si>
    <t>34.</t>
  </si>
  <si>
    <t>35.</t>
  </si>
  <si>
    <t>Calculate Final Blended Rate</t>
  </si>
  <si>
    <t>(YES)</t>
  </si>
  <si>
    <t>(NO)</t>
  </si>
  <si>
    <t>HASH TOTAL (To be computed and used by the State)</t>
  </si>
  <si>
    <t>(Date)</t>
  </si>
  <si>
    <t>OR</t>
  </si>
  <si>
    <t>**Date of Election</t>
  </si>
  <si>
    <t>**Ballot Language</t>
  </si>
  <si>
    <t>**Election Results</t>
  </si>
  <si>
    <t>**Expiration Date</t>
  </si>
  <si>
    <t>*</t>
  </si>
  <si>
    <t xml:space="preserve">The tax rate levied may be lower than the rate computed as long as adequate funds are available to service the debt requirements.  </t>
  </si>
  <si>
    <t xml:space="preserve">  </t>
  </si>
  <si>
    <r>
      <t>Anticipated balance at end of current calendar year.</t>
    </r>
    <r>
      <rPr>
        <sz val="11"/>
        <rFont val="Times New Roman"/>
        <family val="1"/>
      </rPr>
      <t xml:space="preserve">  </t>
    </r>
  </si>
  <si>
    <t>Personal Property</t>
  </si>
  <si>
    <t>PART B.    Additional Voter Approved Rates - See Form B for additional instructions.</t>
  </si>
  <si>
    <t>PART C.    Debt Service Requirements - See Form C for additional instructions.</t>
  </si>
  <si>
    <t>Purpose</t>
  </si>
  <si>
    <t>(Yes or No)</t>
  </si>
  <si>
    <t>(a)</t>
  </si>
  <si>
    <t>(b)</t>
  </si>
  <si>
    <t>(d)</t>
  </si>
  <si>
    <t>(c)</t>
  </si>
  <si>
    <t>Name of Political Subdivision</t>
  </si>
  <si>
    <t>(Name of Political Subdivision)</t>
  </si>
  <si>
    <t>(Political Subdivision Code)</t>
  </si>
  <si>
    <t>COMPUTATION OF REASSESSMENT GROWTH AND RATE FOR COMPLIANCE WITH ARTICLE X, SECTION 22 AND SECTION 137.073 RSMo</t>
  </si>
  <si>
    <t>TAX RATE SUMMARY PAGE</t>
  </si>
  <si>
    <t>Calculated Amount</t>
  </si>
  <si>
    <t>INSTRUCTIONS:     COMPLETE THE HIGHLIGHTED CELLS TO USE THIS TAX RATE CALCULATOR.</t>
  </si>
  <si>
    <t>Debt Service</t>
  </si>
  <si>
    <t>A</t>
  </si>
  <si>
    <t>B</t>
  </si>
  <si>
    <t>C</t>
  </si>
  <si>
    <t>Relative Ratio of Current Year Adjusted Assessed Valuation</t>
  </si>
  <si>
    <t>Current Year Adjusted Assessed Valuation of Rates being Revised</t>
  </si>
  <si>
    <t>36.</t>
  </si>
  <si>
    <t>(Line 1 - Line 2 - Line 3 - Line 4)</t>
  </si>
  <si>
    <t>-</t>
  </si>
  <si>
    <t>Calculate Revised Rate(s)</t>
  </si>
  <si>
    <t>Total Assessed Valuation  [Line 1 (Total)]</t>
  </si>
  <si>
    <t>Less Voluntary Reduction By Political Subdivision</t>
  </si>
  <si>
    <t xml:space="preserve">(Office) of </t>
  </si>
  <si>
    <t>(Political Subdivision)</t>
  </si>
  <si>
    <t xml:space="preserve">levying a rate in </t>
  </si>
  <si>
    <t>**</t>
  </si>
  <si>
    <t>Assessed Valuation of New Construction &amp; Improvements</t>
  </si>
  <si>
    <t>Assessed Value of Newly Added Territory</t>
  </si>
  <si>
    <t>Assessed Value in Newly Separated Territory</t>
  </si>
  <si>
    <r>
      <t>finalized by the local board of equalization</t>
    </r>
    <r>
      <rPr>
        <sz val="10.5"/>
        <rFont val="Times New Roman"/>
        <family val="1"/>
      </rPr>
      <t>.</t>
    </r>
  </si>
  <si>
    <r>
      <t>Percentage Increase in Adjusted Valuation</t>
    </r>
    <r>
      <rPr>
        <sz val="11"/>
        <rFont val="Times New Roman"/>
        <family val="1"/>
      </rPr>
      <t xml:space="preserve"> of existing property</t>
    </r>
  </si>
  <si>
    <t xml:space="preserve">Maximum Prior Year Adjusted Revenue Permitted </t>
  </si>
  <si>
    <t>Permitted Reassessment Revenue Growth</t>
  </si>
  <si>
    <t xml:space="preserve">Revenue Permitted in the Current Year </t>
  </si>
  <si>
    <t xml:space="preserve">Revision to Rate  </t>
  </si>
  <si>
    <t xml:space="preserve">Revised Rate Rounded  </t>
  </si>
  <si>
    <t>Tax Rate Permitted Using Prior Method</t>
  </si>
  <si>
    <t>DEBT SERVICE CALCULATION FOR GENERAL OBLIGATION BONDS</t>
  </si>
  <si>
    <t>PAID FOR WITH PROPERTY TAXES</t>
  </si>
  <si>
    <t>The tax rate for Debt Service will be considered valid if, after making the payment(s) for which the tax was levied, the bonds remain outstanding, and the debt fund reserves do not exceed the following year's payments.  Since the property taxes are levied and collected on a calendar year basis (January - December), it is recommended that this levy be computed using calendar year data.</t>
  </si>
  <si>
    <r>
      <t xml:space="preserve">Total required for debt service </t>
    </r>
    <r>
      <rPr>
        <sz val="11"/>
        <rFont val="Times New Roman"/>
        <family val="1"/>
      </rPr>
      <t>(Line 2 + Line 3 + Line 4)</t>
    </r>
  </si>
  <si>
    <r>
      <t xml:space="preserve">Property tax revenue required for debt service </t>
    </r>
    <r>
      <rPr>
        <sz val="11"/>
        <rFont val="Times New Roman"/>
        <family val="1"/>
      </rPr>
      <t>(Line 5 - Line 6)</t>
    </r>
  </si>
  <si>
    <r>
      <t>Computation of debt service tax rate</t>
    </r>
    <r>
      <rPr>
        <b/>
        <sz val="11"/>
        <rFont val="Times New Roman"/>
        <family val="1"/>
      </rPr>
      <t xml:space="preserve">  </t>
    </r>
    <r>
      <rPr>
        <sz val="11"/>
        <rFont val="Times New Roman"/>
        <family val="1"/>
      </rPr>
      <t>[(Line 7 / Line 1) x 100]</t>
    </r>
  </si>
  <si>
    <r>
      <t>Actual rate to be levied for debt service purposes</t>
    </r>
    <r>
      <rPr>
        <sz val="11"/>
        <rFont val="Times New Roman"/>
        <family val="1"/>
      </rPr>
      <t xml:space="preserve"> </t>
    </r>
    <r>
      <rPr>
        <b/>
        <sz val="11"/>
        <rFont val="Times New Roman"/>
        <family val="1"/>
      </rPr>
      <t xml:space="preserve">* </t>
    </r>
    <r>
      <rPr>
        <sz val="11"/>
        <rFont val="Times New Roman"/>
        <family val="1"/>
      </rPr>
      <t xml:space="preserve">(Line 8 - Line 9) </t>
    </r>
  </si>
  <si>
    <t xml:space="preserve">I, the undersigned </t>
  </si>
  <si>
    <t>(Telephone)</t>
  </si>
  <si>
    <t>Since the prior year tax rate computation, some political subdivisions may have held elections where voters approved an increase in an existing tax or approved a new tax.  Form B is designed to document the election.</t>
  </si>
  <si>
    <t>Limit Personal Property to the Prior Year Ceiling</t>
  </si>
  <si>
    <t>37.</t>
  </si>
  <si>
    <t>38.</t>
  </si>
  <si>
    <t>39.</t>
  </si>
  <si>
    <r>
      <t xml:space="preserve">Rate(s) to be Revised  </t>
    </r>
    <r>
      <rPr>
        <b/>
        <sz val="10"/>
        <rFont val="Times New Roman"/>
        <family val="1"/>
      </rPr>
      <t>Note:  Revision Can Not Increase Personal Property Rate</t>
    </r>
  </si>
  <si>
    <t xml:space="preserve">Increase in Consumer Price Index </t>
  </si>
  <si>
    <t>40.</t>
  </si>
  <si>
    <t>but State Assessed in Current Year</t>
  </si>
  <si>
    <t>Assessed Value of Property Locally Assessed in Prior Year,</t>
  </si>
  <si>
    <t>(Line 6 - Line 7 - Line 8 - Line 9)</t>
  </si>
  <si>
    <t>from property that existed in both years.  (Line 15 + Line 17)</t>
  </si>
  <si>
    <t>[Lower of Line 20 (Personal Property) or Line 14 (Personal Property)]</t>
  </si>
  <si>
    <t>[Line 24 (Total) - Line 24 (Prior Method)]</t>
  </si>
  <si>
    <t>[(If Line 27 &lt; or &gt; 0 &amp; Line 23 &lt; Line 23 (Prior Method), Then Line 23, Otherwise 0]</t>
  </si>
  <si>
    <t>(If Line 28 &gt; 0, Then Line 5, Otherwise 0)</t>
  </si>
  <si>
    <t>Revised Rate (Line 23 + Line 31)</t>
  </si>
  <si>
    <t>(If Line 32 &lt; 1, Then Round to a 3-digit rate, Otherwise Round to a 4-digit rate)</t>
  </si>
  <si>
    <t>Revenue Differences Using the Different Methods  (Line 38 - Line 39)</t>
  </si>
  <si>
    <r>
      <t xml:space="preserve">Percent Change </t>
    </r>
    <r>
      <rPr>
        <sz val="10"/>
        <rFont val="Times New Roman"/>
        <family val="1"/>
      </rPr>
      <t xml:space="preserve"> (Line 40 / Line 39)</t>
    </r>
  </si>
  <si>
    <t>41.</t>
  </si>
  <si>
    <t>2(d) = [Line 1(d) - 3(d) - 6(d) + 7(d) + 8(d)] If negative, enter zero</t>
  </si>
  <si>
    <r>
      <t xml:space="preserve">PART A.    Enter only the </t>
    </r>
    <r>
      <rPr>
        <b/>
        <u val="single"/>
        <sz val="10"/>
        <rFont val="Times New Roman"/>
        <family val="1"/>
      </rPr>
      <t>Assessed Valuation</t>
    </r>
    <r>
      <rPr>
        <b/>
        <sz val="10"/>
        <rFont val="Times New Roman"/>
        <family val="1"/>
      </rPr>
      <t xml:space="preserve">  -  See Form A for additional instructions.</t>
    </r>
  </si>
  <si>
    <t>2) Is this Election Increasing an Existing Rate?</t>
  </si>
  <si>
    <t xml:space="preserve">   (Office or Position) do hereby certify that the data set forth above is true and accurate to the best of my knowledge and belief.</t>
  </si>
  <si>
    <t>the accompanying forms is forms is true and accurate to the best of my knowledge and belief.</t>
  </si>
  <si>
    <t>(County or Counties) do hereby certify that the data set forth above and on</t>
  </si>
  <si>
    <t>(Line 10)</t>
  </si>
  <si>
    <r>
      <t xml:space="preserve">Enter </t>
    </r>
    <r>
      <rPr>
        <u val="single"/>
        <sz val="10.5"/>
        <rFont val="Times New Roman"/>
        <family val="1"/>
      </rPr>
      <t>the lower</t>
    </r>
    <r>
      <rPr>
        <sz val="10.5"/>
        <rFont val="Times New Roman"/>
        <family val="1"/>
      </rPr>
      <t xml:space="preserve"> of the actual growth (Line 11), the CPI (Line 12), or 5%.</t>
    </r>
  </si>
  <si>
    <t>If Line 11 is negative, enter 0%.</t>
  </si>
  <si>
    <t>Do not enter less than 0%, nor more than 5%.</t>
  </si>
  <si>
    <t>(Line 5)</t>
  </si>
  <si>
    <t>NEW VOTER APPROVED TAX RATE OR TAX RATE INCREASE</t>
  </si>
  <si>
    <t>Enter this rate on the Tax Rate Summary Page, Line AA.</t>
  </si>
  <si>
    <t>HASH TOTALS</t>
  </si>
  <si>
    <t>[Lower of Line 20, Line 21 (for Personal Property only), or Line 22]</t>
  </si>
  <si>
    <t>(Prior Method)</t>
  </si>
  <si>
    <t>Single Rate</t>
  </si>
  <si>
    <t>Calculation</t>
  </si>
  <si>
    <t>Include the current locally and stated assessed valuation obtained           from the County Clerk, County Assessor, or comparable office</t>
  </si>
  <si>
    <t>2(a) (b) &amp; (c) - May be obtained from the County Clerk or County Assessor</t>
  </si>
  <si>
    <t>Obtained from the County Clerk or County Assessor</t>
  </si>
  <si>
    <r>
      <t>Assessed Value of Real Property that Changed Subclass from the Prior Year and Was Added to a New Subclass in the Current Year</t>
    </r>
    <r>
      <rPr>
        <sz val="11"/>
        <rFont val="Times New Roman"/>
        <family val="1"/>
      </rPr>
      <t xml:space="preserve">  </t>
    </r>
    <r>
      <rPr>
        <sz val="10.5"/>
        <rFont val="Times New Roman"/>
        <family val="1"/>
      </rPr>
      <t>Obtained from the County Clerk or County Assessor</t>
    </r>
  </si>
  <si>
    <r>
      <t xml:space="preserve">Assessed Value of Real Property that Changed Subclass from the Prior Year and Was Subtracted from the Previously Reported Subclass  </t>
    </r>
    <r>
      <rPr>
        <sz val="10.5"/>
        <rFont val="Times New Roman"/>
        <family val="1"/>
      </rPr>
      <t>Obtained from the County Clerk or County Assessor</t>
    </r>
  </si>
  <si>
    <t>in the current year over the prior year's assessed valuation                      [(Line 5 - Line 10) / Line 10] x 100</t>
  </si>
  <si>
    <t>from property that existed in both years [(Line 13 x Line 14) / 100]</t>
  </si>
  <si>
    <r>
      <t>Additional Reassessment Revenue Permitted</t>
    </r>
    <r>
      <rPr>
        <sz val="11"/>
        <rFont val="Times New Roman"/>
        <family val="1"/>
      </rPr>
      <t xml:space="preserve">  </t>
    </r>
    <r>
      <rPr>
        <sz val="10.5"/>
        <rFont val="Times New Roman"/>
        <family val="1"/>
      </rPr>
      <t>(Line 15 x Line 16)</t>
    </r>
  </si>
  <si>
    <t>Tax Rate Permitted Prior to HB1150 &amp; SB960 (Line 18 / Line 19 x 100)</t>
  </si>
  <si>
    <t>Tax Revenue  [(Line 1 x Line 23) / 100]</t>
  </si>
  <si>
    <t>Blended Rate  [Line 24 (Total) / Line 25 x 100]</t>
  </si>
  <si>
    <t>Revenue Difference due to the multi rate calculation</t>
  </si>
  <si>
    <t>Tax Revenue  [(Line 1 x Line 33) / 100]</t>
  </si>
  <si>
    <t>Final Blended Rate  [(Line 34 (Total) / Line 35) x 100]</t>
  </si>
  <si>
    <t>Article X, Section 22 and Section 137.073 RSMo. (Line 33)</t>
  </si>
  <si>
    <t>Tax Rate(s) Permitted Calculated Pursuant to</t>
  </si>
  <si>
    <t>Revenue Calculated the Multi Rate Method  [(Line 37 x Line 1) / 100]</t>
  </si>
  <si>
    <r>
      <t xml:space="preserve">Revenue Calculated Using the Single Rate Method                                             </t>
    </r>
    <r>
      <rPr>
        <sz val="9"/>
        <rFont val="Times New Roman"/>
        <family val="1"/>
      </rPr>
      <t>[Line 23 (Prior Method) x Line 1) / 100]</t>
    </r>
  </si>
  <si>
    <t>For Informational Purposes Only - Impact of the Multi Rate System</t>
  </si>
  <si>
    <t>FORM B - FOR POLITICAL SUBDIVISIONS OTHER THAN SCHOOL DISTRICTS</t>
  </si>
  <si>
    <t>FORM C - FOR POLITICAL SUBDIVISIONS OTHER THAN SCHOOL DISTRICTS</t>
  </si>
  <si>
    <t>[If Line 28 &gt; 0, Then -Line 30 x Line 27 / Line 5 x 100 (limited to -Line 28), Otherwise 0]</t>
  </si>
  <si>
    <t>of the Rates being Revised  [Line 29 / Line 29 (Total)]</t>
  </si>
  <si>
    <t>For Informational Purposes Only - Blended Rate Calculation</t>
  </si>
  <si>
    <t>42.</t>
  </si>
  <si>
    <t>43.</t>
  </si>
  <si>
    <t>Allowable Recoupment Rate (Tax Rate Summary Page, Line I)</t>
  </si>
  <si>
    <t>44.</t>
  </si>
  <si>
    <t>Tax Rate Ceiling Including Recoupment (Line 42 + Line 43)</t>
  </si>
  <si>
    <t>45.</t>
  </si>
  <si>
    <t>Assessed Valuation (Line 1)</t>
  </si>
  <si>
    <t>46.</t>
  </si>
  <si>
    <t>Revenue from Tax Rate Ceiling Including Recoupment</t>
  </si>
  <si>
    <t>[(Line 44 x Line 45) / 100]</t>
  </si>
  <si>
    <t>47.</t>
  </si>
  <si>
    <t>Blended Tax Rate Ceiling Including Recoupment [Line 46 (Total) / Line 45 (Total) x 100]</t>
  </si>
  <si>
    <t>48.</t>
  </si>
  <si>
    <t>Voluntary Reduction (Tax Rate Summary Page, Line H)</t>
  </si>
  <si>
    <t>49.</t>
  </si>
  <si>
    <t>Unadjusted Levy (Line 44 - Line 48)</t>
  </si>
  <si>
    <t>50.</t>
  </si>
  <si>
    <t>51.</t>
  </si>
  <si>
    <t>Revenue from Unadjusted Levy [Line 49 x Line 50 / 100]</t>
  </si>
  <si>
    <t>52.</t>
  </si>
  <si>
    <t>Blended Tax Rate from the Unadjusted Levy [Line 51 (Total) / Line 50 (Total) x 100]</t>
  </si>
  <si>
    <t>53.</t>
  </si>
  <si>
    <t>Sales Tax Reduction (Tax Rate Summary Page, Line G)</t>
  </si>
  <si>
    <t>54.</t>
  </si>
  <si>
    <t>Adjusted Levy (Line 49 - Line 53)</t>
  </si>
  <si>
    <t>55.</t>
  </si>
  <si>
    <t>56.</t>
  </si>
  <si>
    <t>57.</t>
  </si>
  <si>
    <t>Blended Tax Rate from the Adjusted Levy [Line 56 (Total) / Line 55 (Total) x 100]</t>
  </si>
  <si>
    <t>Revenue from Adjusted Levy [Line 54 x Line  55 / 100]</t>
  </si>
  <si>
    <r>
      <t xml:space="preserve">Total current year assessed valuation </t>
    </r>
    <r>
      <rPr>
        <sz val="11"/>
        <rFont val="Times New Roman"/>
        <family val="1"/>
      </rPr>
      <t>obtained from the County Clerk or County Assessor.</t>
    </r>
  </si>
  <si>
    <t>(Form A, Line 1 Total)</t>
  </si>
  <si>
    <r>
      <t xml:space="preserve">Estimated costs of collection (collector fees and commissions and Assessment Fund withholdings) and anticipated delinquencies.  </t>
    </r>
    <r>
      <rPr>
        <sz val="11"/>
        <rFont val="Times New Roman"/>
        <family val="1"/>
      </rPr>
      <t>Experience in prior years is the best guide for estimating un-collectible taxes.  (Usually 2% to 10% of Line 2 above)</t>
    </r>
  </si>
  <si>
    <t>Reasonable reserve up to one year's payment</t>
  </si>
  <si>
    <t>Line 6 is subtracted from Line 5 because the debt service fund is only allowed to have the payment required for the next calendar year (Line 2) and the reasonable reserve of the following year's payments (Line 4).  Any current balance in the fund available to meet these requirements, so it is deducted from the total revenues required for Debt Service purposes.</t>
  </si>
  <si>
    <t>If [(Line 7 / Line 1) x 100] &lt; 1, then round to a 3-digit rate, otherwise round to a 4-digit rate.</t>
  </si>
  <si>
    <t>Show the anticipated bank or fund balance at December 31st of this year (this will equal the current balance minus the amount of any principal or interest payments due before December 31st plus any estimated investment earnings due before December 31st).  Do not add the anticipated collections of this tax into this amount.</t>
  </si>
  <si>
    <t>Proposed rate to be entered on tax books by County Clerk</t>
  </si>
  <si>
    <t>Based on Certification from the Political Subdivision:</t>
  </si>
  <si>
    <t>Lines:     J</t>
  </si>
  <si>
    <t>Section 137.073.7 RSMo, states that no tax rate shall be extended on the tax rolls by the county clerk unless the political subdivision has complied with the foregoing provisions of this section.</t>
  </si>
  <si>
    <t>AA</t>
  </si>
  <si>
    <t>BB</t>
  </si>
  <si>
    <t xml:space="preserve">The information to complete the Tax Rate Summary Page is available from prior year forms, computed on the attached forms, or computed on this page. </t>
  </si>
  <si>
    <t>Political Subdivision Code  (xx-xxx-xxxx)</t>
  </si>
  <si>
    <t>FOR POLITICAL SUBDIVISIONS OTHER THAN SCHOOL DISTRICTS WITH A SEPARATE RATE ON EACH SUBCLASS OF PROPERTY</t>
  </si>
  <si>
    <t>YEAR:</t>
  </si>
  <si>
    <t>1)</t>
  </si>
  <si>
    <t>2)</t>
  </si>
  <si>
    <t>3)</t>
  </si>
  <si>
    <t>4)</t>
  </si>
  <si>
    <t>5)</t>
  </si>
  <si>
    <t>6)</t>
  </si>
  <si>
    <t>7)</t>
  </si>
  <si>
    <t>8)</t>
  </si>
  <si>
    <t>Property Changed from Local to State Assessed</t>
  </si>
  <si>
    <t>Current Year Assessed Valuation</t>
  </si>
  <si>
    <t>New Construction and Improvements</t>
  </si>
  <si>
    <t>Newly Added Territory</t>
  </si>
  <si>
    <t>Real Property that was Added to a New Subclass in the Current Year</t>
  </si>
  <si>
    <t>Prior Year Assessed Valuation</t>
  </si>
  <si>
    <t>Newly Separated Territory</t>
  </si>
  <si>
    <t>Real Property that was Subtracted from a Subclass from the Prior Year</t>
  </si>
  <si>
    <t>Date of Election:</t>
  </si>
  <si>
    <t>3a)</t>
  </si>
  <si>
    <r>
      <t xml:space="preserve">Voter Approved Tax Rate Increase </t>
    </r>
    <r>
      <rPr>
        <sz val="8"/>
        <rFont val="Times New Roman"/>
        <family val="1"/>
      </rPr>
      <t>("increase of")</t>
    </r>
  </si>
  <si>
    <t>3b)</t>
  </si>
  <si>
    <t>Stated Rate Approved by Voters ("increase to")</t>
  </si>
  <si>
    <t>4) Election Results:</t>
  </si>
  <si>
    <t>5) Expiration Date (If Applicable)</t>
  </si>
  <si>
    <t>Number of Yes Votes</t>
  </si>
  <si>
    <t>Number of No Votes</t>
  </si>
  <si>
    <t>Ballot Language Approved:  Attach a sample ballot or state the proposition posed to the voters exactly as it appeared on the ballot.</t>
  </si>
  <si>
    <t>Principal and Interest Payments for Next Calendar Year</t>
  </si>
  <si>
    <t>Estimated Cost of Collection &amp; Allowance for Delinquencies</t>
  </si>
  <si>
    <t>Reasonable Reserve Payments for Year Following Next Calendar Year</t>
  </si>
  <si>
    <t>Anticipated December 31st Balance</t>
  </si>
  <si>
    <t>C.</t>
  </si>
  <si>
    <t>Printed on:</t>
  </si>
  <si>
    <r>
      <t>Amount of Rate Increase Authorized by Voters for Current Year</t>
    </r>
    <r>
      <rPr>
        <sz val="11"/>
        <rFont val="Times New Roman"/>
        <family val="1"/>
      </rPr>
      <t xml:space="preserve"> (If Same Purpose)</t>
    </r>
  </si>
  <si>
    <r>
      <t>Prior Year Tax Rate Ceiling</t>
    </r>
    <r>
      <rPr>
        <sz val="11"/>
        <rFont val="Times New Roman"/>
        <family val="1"/>
      </rPr>
      <t xml:space="preserve"> </t>
    </r>
    <r>
      <rPr>
        <sz val="10.5"/>
        <rFont val="Times New Roman"/>
        <family val="1"/>
      </rPr>
      <t>as defined in Chapter 137, RSMo.  Revised if</t>
    </r>
  </si>
  <si>
    <t>B.</t>
  </si>
  <si>
    <r>
      <t>Current Year Rate Computed</t>
    </r>
    <r>
      <rPr>
        <sz val="11"/>
        <rFont val="Times New Roman"/>
        <family val="1"/>
      </rPr>
      <t xml:space="preserve"> </t>
    </r>
    <r>
      <rPr>
        <sz val="10.5"/>
        <rFont val="Times New Roman"/>
        <family val="1"/>
      </rPr>
      <t>Pursuant to Article X, Section 22 of the</t>
    </r>
  </si>
  <si>
    <t>Prior Year Voluntarily Reduced Rate in Non-Reassessment Year</t>
  </si>
  <si>
    <t xml:space="preserve">Rate to Compare to Maximum Authorized Levy to Determine Tax Rate Ceiling  </t>
  </si>
  <si>
    <t xml:space="preserve"> - </t>
  </si>
  <si>
    <r>
      <t>**Amount of Increase Approved by Voters</t>
    </r>
    <r>
      <rPr>
        <sz val="12"/>
        <rFont val="Times New Roman"/>
        <family val="1"/>
      </rPr>
      <t xml:space="preserve"> (if this is an increase to an existing rate).</t>
    </r>
  </si>
  <si>
    <t>a.</t>
  </si>
  <si>
    <r>
      <t xml:space="preserve">    (An "Increase of" or "Increase by")     </t>
    </r>
    <r>
      <rPr>
        <b/>
        <sz val="12"/>
        <rFont val="Times New Roman"/>
        <family val="1"/>
      </rPr>
      <t>OR</t>
    </r>
  </si>
  <si>
    <r>
      <t>**Stated Rate Approved by Voters</t>
    </r>
    <r>
      <rPr>
        <sz val="12"/>
        <rFont val="Times New Roman"/>
        <family val="1"/>
      </rPr>
      <t xml:space="preserve"> (if this is an existing rate).</t>
    </r>
  </si>
  <si>
    <t>b.</t>
  </si>
  <si>
    <t>Prior Year Tax Rate Ceiling or Voluntarily Reduced Rate to Apply Voter Approved Increase to.</t>
  </si>
  <si>
    <t>Voter Approved Increased Tax Rate to Adjust</t>
  </si>
  <si>
    <t>Consumer Price Index (CPI)</t>
  </si>
  <si>
    <t>as Certified by the State Tax Commission</t>
  </si>
  <si>
    <t>Permitted Revenue Growth for CPI</t>
  </si>
  <si>
    <t xml:space="preserve">    Attach a sample ballot or state the proposition posed to the voters exactly as it appeared on the ballot.</t>
  </si>
  <si>
    <t xml:space="preserve">    Enter the last year the levy will be in effect, if applicable.</t>
  </si>
  <si>
    <t xml:space="preserve">    (An "Increase to")</t>
  </si>
  <si>
    <t>Prior Year Tax Rate Ceiling</t>
  </si>
  <si>
    <t>FOR POLITICAL SUBDIVISION OTHER THAN SCHOOL DISTRICTS WITH A SEPARATE RATE ON EACH SUBCLASS OF PROPERTY</t>
  </si>
  <si>
    <t>This rate will allow the same revenue as applying the Voter Approved Rate (Line 7) to the Prior Year Assessed Value (Line 8) Increased by the CPI (Line 10).</t>
  </si>
  <si>
    <t xml:space="preserve"> Based on the Prior Year Tax Rate Ceiling</t>
  </si>
  <si>
    <r>
      <t>Current Year Tax Rate Ceiling</t>
    </r>
    <r>
      <rPr>
        <sz val="11"/>
        <rFont val="Times New Roman"/>
        <family val="1"/>
      </rPr>
      <t xml:space="preserve">  </t>
    </r>
    <r>
      <rPr>
        <sz val="10"/>
        <rFont val="Times New Roman"/>
        <family val="1"/>
      </rPr>
      <t>Maximum Legal Rate to Comply with Missouri Laws</t>
    </r>
  </si>
  <si>
    <r>
      <t>Rate To Be Levied For Debt Service</t>
    </r>
    <r>
      <rPr>
        <sz val="10"/>
        <rFont val="Times New Roman"/>
        <family val="1"/>
      </rPr>
      <t xml:space="preserve"> If Applicable </t>
    </r>
    <r>
      <rPr>
        <sz val="9"/>
        <rFont val="Times New Roman"/>
        <family val="1"/>
      </rPr>
      <t>(Form C, Line 10)</t>
    </r>
  </si>
  <si>
    <t>Less 20% Required Reduction 1st Class Charter County Political Subdivision NOT</t>
  </si>
  <si>
    <r>
      <t xml:space="preserve">Additional Special Purposed Rate Authorized By Voters </t>
    </r>
    <r>
      <rPr>
        <u val="single"/>
        <sz val="10"/>
        <rFont val="Times New Roman"/>
        <family val="1"/>
      </rPr>
      <t>After</t>
    </r>
    <r>
      <rPr>
        <sz val="10"/>
        <rFont val="Times New Roman"/>
        <family val="1"/>
      </rPr>
      <t xml:space="preserve"> the Prior Year Tax Rates were Set.</t>
    </r>
  </si>
  <si>
    <t>2(a) (b) &amp; (c) - Obtained from the County Clerk or County Assessor</t>
  </si>
  <si>
    <t>(Form A, Line 10)</t>
  </si>
  <si>
    <t>(Form A, Line 5)</t>
  </si>
  <si>
    <t>Adjusted Voter Approved Increased Tax Rate</t>
  </si>
  <si>
    <r>
      <t>Tax Rate To Be Levied</t>
    </r>
    <r>
      <rPr>
        <sz val="10"/>
        <rFont val="Times New Roman"/>
        <family val="1"/>
      </rPr>
      <t xml:space="preserve"> (Line F - Line G1 - Line G2 - Line H + Line I)</t>
    </r>
  </si>
  <si>
    <r>
      <t xml:space="preserve">Missouri Constitution and Section 137.073, RSMo. </t>
    </r>
    <r>
      <rPr>
        <u val="single"/>
        <sz val="10"/>
        <rFont val="Times New Roman"/>
        <family val="1"/>
      </rPr>
      <t>If no Voter Approved Increase</t>
    </r>
  </si>
  <si>
    <t>Enter the Most Recent Voter Approved Rate</t>
  </si>
  <si>
    <r>
      <t xml:space="preserve">Maximum Authorized Levy  </t>
    </r>
    <r>
      <rPr>
        <sz val="11"/>
        <rFont val="Times New Roman"/>
        <family val="1"/>
      </rPr>
      <t>Enter the Most Recent Voter Approved Rate</t>
    </r>
  </si>
  <si>
    <t>(County Clerk's Signature)</t>
  </si>
  <si>
    <t>(County)</t>
  </si>
  <si>
    <t>Adjusted to provide the revenue available if applied to the prior year assessed value and increased by the percentage of CPI.</t>
  </si>
  <si>
    <t>1a)</t>
  </si>
  <si>
    <t>1b)</t>
  </si>
  <si>
    <t>Prior Year Tax Rate Ceiling Based on Prior Year Tax Rate Ceiling</t>
  </si>
  <si>
    <t>remember to update the Prior Year Tax Rate Ceiling as well)</t>
  </si>
  <si>
    <t xml:space="preserve">Prior Year Assessed Valuation (if this amount is being updated, </t>
  </si>
  <si>
    <t>Prior Year Tax Rate Ceiling Based on Voluntarily Reduced Rate</t>
  </si>
  <si>
    <t>Most Recent Voter Approved Rate Based on Prior Year Tax Rate Ceiling</t>
  </si>
  <si>
    <t>2a)</t>
  </si>
  <si>
    <t>2b)</t>
  </si>
  <si>
    <t>Most Recent Voter Approved Rate Based on Voluntarily Reduced Rate</t>
  </si>
  <si>
    <r>
      <t xml:space="preserve">and increased by the percentage of CPI. </t>
    </r>
    <r>
      <rPr>
        <sz val="9"/>
        <rFont val="Times New Roman"/>
        <family val="1"/>
      </rPr>
      <t>(Form B, Line 15 if a Different Purpose)</t>
    </r>
  </si>
  <si>
    <t>Amount of Rate Increase Authorized by Voters for the Current Year</t>
  </si>
  <si>
    <t>Prior Year Data Changed or a Voluntary Reduction was Taken in a Non-Reassessment Year.</t>
  </si>
  <si>
    <r>
      <t>CERTIFICATION</t>
    </r>
    <r>
      <rPr>
        <sz val="10"/>
        <rFont val="Times New Roman"/>
        <family val="1"/>
      </rPr>
      <t xml:space="preserve"> </t>
    </r>
    <r>
      <rPr>
        <strike/>
        <sz val="10"/>
        <rFont val="Times New Roman"/>
        <family val="1"/>
      </rPr>
      <t xml:space="preserve"> </t>
    </r>
    <r>
      <rPr>
        <sz val="10"/>
        <rFont val="Times New Roman"/>
        <family val="1"/>
      </rPr>
      <t>(Made if sending calculator input data to the State Auditor's Office for Review of the 2013 Tax Rate)</t>
    </r>
  </si>
  <si>
    <t>Informational Tax Rate Data</t>
  </si>
  <si>
    <t xml:space="preserve">Step 1 </t>
  </si>
  <si>
    <t xml:space="preserve">The governing body should hold a public hearing and adopt a resolution, a policy statement, or an ordinance justifying its action prior to setting and certifying its tax rate. </t>
  </si>
  <si>
    <t xml:space="preserve">Step 2 </t>
  </si>
  <si>
    <t>Submit a copy of the resolution, policy statement, or ordinance to the State Auditor's Office for review.</t>
  </si>
  <si>
    <t>(Tax Rate Summary Page, Line A)</t>
  </si>
  <si>
    <t>Enter Rate(s) on the Tax Rate Summary Page, Line B</t>
  </si>
  <si>
    <t>(Informational Tax Rate Summary Page, Line A)</t>
  </si>
  <si>
    <t>Enter the Rate for the Prior Method Column on Line B of the Informational Data Tax Rate Summary Page</t>
  </si>
  <si>
    <t>Enter Rate(s) on the Informational Data Tax Rate Summary Page, Line B</t>
  </si>
  <si>
    <t>[Form A, Line 37 &amp; Line 23 (Prior Method)]</t>
  </si>
  <si>
    <t>[Informational Form A, Line 37 &amp; Line 23(Prior Method)]</t>
  </si>
  <si>
    <t>(Informational Form B, Line 15)</t>
  </si>
  <si>
    <t>Enter the Rate for the Prior Method Column on Line B of the Tax Rate Summary Page</t>
  </si>
  <si>
    <t>[Line B (if no election) otherwise Line C]</t>
  </si>
  <si>
    <t xml:space="preserve">Maximum Authorized Levy  </t>
  </si>
  <si>
    <r>
      <t>Prior Year Tax Rate Ceiling</t>
    </r>
    <r>
      <rPr>
        <sz val="11"/>
        <rFont val="Times New Roman"/>
        <family val="1"/>
      </rPr>
      <t xml:space="preserve"> </t>
    </r>
    <r>
      <rPr>
        <sz val="10.5"/>
        <rFont val="Times New Roman"/>
        <family val="1"/>
      </rPr>
      <t xml:space="preserve">as defined in Chapter 137, RSMo.  </t>
    </r>
  </si>
  <si>
    <t>Revised if Prior Year Data Changed or a Voluntary Reduction was Taken</t>
  </si>
  <si>
    <t>Taken in a Non-Reassessment Year.</t>
  </si>
  <si>
    <t>Tax Rate Summary Page, Line A</t>
  </si>
  <si>
    <t>if Increase to an Existing Rate, Otherwise 0.</t>
  </si>
  <si>
    <t>(If  Line 5a&gt;0, then Line 5a + Line 6b, otherwise, Line 5b)</t>
  </si>
  <si>
    <t>(Line 7 x Line 8 / 100)</t>
  </si>
  <si>
    <t>(Line 9 x Line 10)</t>
  </si>
  <si>
    <t>(Line 9 + Line 11)</t>
  </si>
  <si>
    <t xml:space="preserve">(Line 12 / Line 13 x 100) </t>
  </si>
  <si>
    <t>(If  Line 7 &gt; Line 14, then Line 7, otherwise, Line 14)</t>
  </si>
  <si>
    <t>(If  Line 5a&gt;0, then Line 5a + Line 6a, otherwise, Line 5b)</t>
  </si>
  <si>
    <t>(Informational Form A, Line 10)</t>
  </si>
  <si>
    <t>(Line 12 / Line 13 x 100)</t>
  </si>
  <si>
    <t xml:space="preserve">Step 1 - The governing body should hold a public hearing and adopt a resolution, a policy statement, or an ordinance justifying its action prior to setting and certifying its tax rate. </t>
  </si>
  <si>
    <t>Step 2 - Submit a copy of the resolution, policy statement, or ordinance to the State Auditor's Office for review.</t>
  </si>
  <si>
    <t>This page shows the information that would have been on the line items for the Summary Page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</si>
  <si>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This form shows the information that would have been on the line items for the Form A had no voluntary reduction(s) been taken in prior even numbered year(s). The information on this form should not be used in the current year unless the taxing authority wishes to reverse any voluntary reduction(s) taken in prior even numbered year(s) and follows the following steps in an even numbered year.</t>
  </si>
  <si>
    <r>
      <t xml:space="preserve">Include the current locally and stated assessed valuation obtained from the County Clerk, County Assessor, or comparable office </t>
    </r>
    <r>
      <rPr>
        <u val="single"/>
        <sz val="10.5"/>
        <rFont val="Times New Roman"/>
        <family val="1"/>
      </rPr>
      <t>finalized by the local board of equalization</t>
    </r>
    <r>
      <rPr>
        <sz val="10.5"/>
        <rFont val="Times New Roman"/>
        <family val="1"/>
      </rPr>
      <t>.</t>
    </r>
  </si>
  <si>
    <r>
      <t xml:space="preserve">Include the prior year locally and state assessed valuation obtained from the County Clerk, County Assessor or comparable office </t>
    </r>
    <r>
      <rPr>
        <u val="single"/>
        <sz val="10.5"/>
        <rFont val="Times New Roman"/>
        <family val="1"/>
      </rPr>
      <t>finalized by the local board of equalization</t>
    </r>
    <r>
      <rPr>
        <sz val="10.5"/>
        <rFont val="Times New Roman"/>
        <family val="1"/>
      </rPr>
      <t>.</t>
    </r>
  </si>
  <si>
    <t xml:space="preserve">        setting and certifying its tax rate. </t>
  </si>
  <si>
    <t xml:space="preserve">Step 1 - The governing body should hold a public hearing and adopt a resolution, a policy statement, or an ordinance justifying its action prior to  </t>
  </si>
  <si>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Tax Rate Data page at the end of these forms provides the rate that would be allowed had there been no previous voluntary reduction(s) taken in an even numbered year(s).</t>
  </si>
  <si>
    <t>Information on this form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Tax Rate Data page at the end of these forms provides the rate that would be allowed had there been no previous voluntary reduction(s) taken in an even numbered year(s).</t>
  </si>
  <si>
    <t>INFORMATIONAL FORM A  -  BASED ON THE PRIOR YEAR TAX RATE CEILING WITH NO VOLUNTARY REDUCTIONS</t>
  </si>
  <si>
    <t>INFORMATIONAL FORM B - FOR POLITICAL SUBDIVISIONS OTHER THAN SCHOOL DISTRICTS</t>
  </si>
  <si>
    <r>
      <t xml:space="preserve">Please complete Lines G - BB, sign this form, and return to </t>
    </r>
    <r>
      <rPr>
        <b/>
        <u val="single"/>
        <sz val="11"/>
        <rFont val="Times New Roman"/>
        <family val="1"/>
      </rPr>
      <t xml:space="preserve">the County Clerk(s) </t>
    </r>
    <r>
      <rPr>
        <b/>
        <sz val="11"/>
        <rFont val="Times New Roman"/>
        <family val="1"/>
      </rPr>
      <t xml:space="preserve">for final certification if this form agrees to </t>
    </r>
  </si>
  <si>
    <t>the pro forma tax rate forms received from the State Auditor's on-line tax rate system.</t>
  </si>
  <si>
    <t>(Prior Year Tax Rate Summary Page, Line F minus Line H)</t>
  </si>
  <si>
    <t>(Prior Year Information Summary Page, Line F)</t>
  </si>
  <si>
    <r>
      <t xml:space="preserve">Information gathered on this tab is used to calculate the Summary Page, Form A, Form B, Form C, Informational Summary Page, Informational Form A, &amp; Informational Form B tabs. Data entered in rows 1a &amp; 2a is used to calculate the Tax Rate Ceiling had no voluntary reductions been taken in a prior even numbered year (see Informational Summary Page and Informational Form A for this calculation). </t>
    </r>
    <r>
      <rPr>
        <b/>
        <sz val="8"/>
        <rFont val="Times New Roman"/>
        <family val="1"/>
      </rPr>
      <t>The political subdivision must use rows 1b &amp; 2b for setting its property tax rates (see Summary Page and Form A for this calculation).</t>
    </r>
    <r>
      <rPr>
        <sz val="8"/>
        <rFont val="Times New Roman"/>
        <family val="1"/>
      </rPr>
      <t xml:space="preserve"> The numbers in rows 1b &amp; 2b may be different from rows 1a &amp; 2a if a voluntary reduction was taken in a prior even numbered year.</t>
    </r>
  </si>
  <si>
    <t>INFORMAL TAX RATE CALCULATOR FILE</t>
  </si>
  <si>
    <t>IN A 1ST CLASS COUNTY OR IN A CITY NOT WITHIN A COUNTY WITH A CHARTER FORM OF GOVERNMENT</t>
  </si>
  <si>
    <t>(Prior Year Informational Summary Page, Line E or Informational Form B, Line 15 if new ballot)</t>
  </si>
  <si>
    <t>(Prior Year Summary Page, Line E or Form B, Line 15 if new ballot)</t>
  </si>
  <si>
    <r>
      <t xml:space="preserve">                                     </t>
    </r>
    <r>
      <rPr>
        <b/>
        <sz val="10"/>
        <rFont val="Times New Roman"/>
        <family val="1"/>
      </rPr>
      <t xml:space="preserve">CLICK ON THE TABS BELOW TO VIEW &amp;/OR PRINT OFF THE SUMMARY PAGE, FORM A, FORM B, FORM C, </t>
    </r>
  </si>
  <si>
    <t xml:space="preserve">                                      INFORMATIONAL SUMMARY PAGE, INFORMATIONAL FORM A, &amp; INFORMATIONAL FORM B, IF DESIRED.</t>
  </si>
  <si>
    <t>to the prior year assessed value and increased by CPI %.  (Form B, Line 15)</t>
  </si>
  <si>
    <t xml:space="preserve">Greater of the Voter Approved Increase or Voter Approved Increase Adjusted to provide the revenue available if applied </t>
  </si>
  <si>
    <r>
      <t>Political Subdivision's Tax Rate</t>
    </r>
    <r>
      <rPr>
        <sz val="8.5"/>
        <rFont val="Times New Roman"/>
        <family val="1"/>
      </rPr>
      <t xml:space="preserve"> (Lower of Line D or Line E)</t>
    </r>
  </si>
  <si>
    <r>
      <t>Less Required Sales Tax Reduction</t>
    </r>
    <r>
      <rPr>
        <sz val="10.5"/>
        <rFont val="Times New Roman"/>
        <family val="1"/>
      </rPr>
      <t xml:space="preserve"> </t>
    </r>
  </si>
  <si>
    <t>taken from Tax Rate Ceiling (Line F) If Applicable</t>
  </si>
  <si>
    <r>
      <t>Submitting an Estimate Non-Binding Tax Rate to the County(ies)</t>
    </r>
    <r>
      <rPr>
        <sz val="10"/>
        <rFont val="Times New Roman"/>
        <family val="1"/>
      </rPr>
      <t xml:space="preserve"> </t>
    </r>
  </si>
  <si>
    <t>taken from Tax Rate Ceiling (Line F)</t>
  </si>
  <si>
    <t>NOTICE: A VOLUNTARY REDUCTION TAKEN IN AN EVEN-NUMBERED YEAR</t>
  </si>
  <si>
    <t>WILL LOWER THE TAX RATE CEILING FOR THE FOLLOWING YEAR</t>
  </si>
  <si>
    <t>if Applicable (Attach Form G or H)</t>
  </si>
  <si>
    <r>
      <t>Plus Allowable Recoupment Rate</t>
    </r>
    <r>
      <rPr>
        <b/>
        <sz val="10.5"/>
        <rFont val="Times New Roman"/>
        <family val="1"/>
      </rPr>
      <t xml:space="preserve"> </t>
    </r>
    <r>
      <rPr>
        <sz val="10"/>
        <rFont val="Times New Roman"/>
        <family val="1"/>
      </rPr>
      <t xml:space="preserve">Added to Tax Rate Ceiling (Line F), </t>
    </r>
  </si>
  <si>
    <t xml:space="preserve">Greater of the Voter Approved Increase or Voter Approved Increase Adjusted </t>
  </si>
  <si>
    <t>to provide the revenue available if applied to the prior year assessed value</t>
  </si>
  <si>
    <t>CERTIFICATION OF NON-BINDING ESTIMATE TAX RATE TO COUNTY CLERK(S)</t>
  </si>
  <si>
    <r>
      <t>Note</t>
    </r>
    <r>
      <rPr>
        <sz val="10.5"/>
        <rFont val="Times New Roman"/>
        <family val="1"/>
      </rPr>
      <t>: If this is different than the amount on the 2014 Form A, Line 1 then revise the 2014</t>
    </r>
  </si>
  <si>
    <t xml:space="preserve">         tax rate form to re-calculate the 2014 tax rate ceiling. Enter the revised 2014 tax rate </t>
  </si>
  <si>
    <t xml:space="preserve">         ceiling on the 2015 Tax Rate Summary Page, Line A.</t>
  </si>
  <si>
    <t>(Prior Year Tax Rate Summary Page, Line E)</t>
  </si>
  <si>
    <t>Tax Rate Ceiling (Tax Rate Summary Page, Line F)</t>
  </si>
  <si>
    <t>FORM A  -  POLITICAL SUBDIVISION'S TAX RATE FOR POLITICAL SUBDIVISION OTHER THAN SCHOOL DISTRICTS WITH A SEPARATE RATE ON EACH SUBCLASS OF PROPERTY</t>
  </si>
  <si>
    <t>House Bill No. 506, passed in 2011 allows taxing authorities that passed a voter approved increase after August 27, 2008 to levy a rate that is the greater of the increase approved by voters (Line 7) or the adjusted voter approved increase (Line 14) in order to generate substantially the same revenue that would have been generated by applying the voter approved increase to the total assessed valuation at the time of the voter approval increased by the consumer price index (Line 10).</t>
  </si>
  <si>
    <t>Enter this Rate Computed on the Tax Rate Summary Page, Line C if increasing an existing levy, Otherwise, on the Tax Rate Summary Page, Line BB if this is a new or a temporary rate increase.</t>
  </si>
  <si>
    <r>
      <t xml:space="preserve">Maximum Prior Year Adjusted Revenue </t>
    </r>
    <r>
      <rPr>
        <sz val="10"/>
        <rFont val="Times New Roman"/>
        <family val="1"/>
      </rPr>
      <t>from Property that existed in both years.</t>
    </r>
  </si>
  <si>
    <r>
      <t xml:space="preserve">Total Revenue Allowed from the Additional Voter Approved Increase </t>
    </r>
    <r>
      <rPr>
        <sz val="10"/>
        <rFont val="Times New Roman"/>
        <family val="1"/>
      </rPr>
      <t>from property that existed in both years.</t>
    </r>
  </si>
  <si>
    <r>
      <t xml:space="preserve">Amount required to pay debt service requirements during the next calendar year               </t>
    </r>
    <r>
      <rPr>
        <sz val="11"/>
        <rFont val="Times New Roman"/>
        <family val="1"/>
      </rPr>
      <t>(i.e.  Use January 2016 – December 2016 payments to complete the 2015 Form C).                 Include the principal and interest payments due on outstanding general obligation bond issues              plus anticipated fees of any transfer agent or paying agent due during the next calendar year.</t>
    </r>
  </si>
  <si>
    <t>It is important that the Debt Service Fund have sufficient reserves to prevent any default on the bonds.  Include payments for the year following the next calendar year accounted for on Line 2.  (i.e.  Use January 2017 – December 2017 payments to complete the 2015 Form C).</t>
  </si>
  <si>
    <t>(Prior Year Informational Summary Page, Line F)</t>
  </si>
  <si>
    <r>
      <t xml:space="preserve">Based on Prior Year Tax Rate Ceiling </t>
    </r>
    <r>
      <rPr>
        <sz val="9"/>
        <rFont val="Times New Roman"/>
        <family val="1"/>
      </rPr>
      <t>(Lower of Line D or Line E)</t>
    </r>
  </si>
  <si>
    <t xml:space="preserve">        tax rate form to re-calculate the 2014 tax rate ceiling. Enter the revised 2014 tax rate </t>
  </si>
  <si>
    <t xml:space="preserve">        ceiling on the 2015 Informational Tax Rate Summary Page, Line A.</t>
  </si>
  <si>
    <r>
      <t xml:space="preserve">Maximum Authorized Levy </t>
    </r>
    <r>
      <rPr>
        <sz val="10"/>
        <rFont val="Times New Roman"/>
        <family val="1"/>
      </rPr>
      <t>Enter the Most Recent Voter Approved Rate from Prior Year's Forms</t>
    </r>
  </si>
  <si>
    <r>
      <t>Maximum Authorized Levy</t>
    </r>
    <r>
      <rPr>
        <sz val="10"/>
        <rFont val="Times New Roman"/>
        <family val="1"/>
      </rPr>
      <t xml:space="preserve"> Enter the Most Recent Voter Approved Rate from Prior Year's Forms</t>
    </r>
  </si>
  <si>
    <t>(Prior Year Informational Summary Page, Line E)</t>
  </si>
  <si>
    <t>Tax Rate Ceiling (Informational Summary Page, Line F)</t>
  </si>
  <si>
    <t>Informational Summary Page, Line A</t>
  </si>
  <si>
    <t>as applying the Voter Approved Rate (Line 7) to the Prior Year Assessed Value (Line 8) Increased by the CPI (Line 10).</t>
  </si>
  <si>
    <r>
      <t xml:space="preserve">Adjusted Voter Approved Increased Tax Rate </t>
    </r>
    <r>
      <rPr>
        <sz val="10"/>
        <rFont val="Times New Roman"/>
        <family val="1"/>
      </rPr>
      <t xml:space="preserve">This rate will allow the same revenue </t>
    </r>
  </si>
  <si>
    <t xml:space="preserve">NOTE: THIS IS AN INFORMAL TAX RATE CALCULATOR FILE INTENDED FOR POLITICAL SUBDIVISION PRELIMINARY CALCULATIONS ONLY.  THIS FILE IS NOT INTENDED TO BE USED BY THE POLITICAL SUBDIVISION TO SUBMIT THEIR TAX RATE TO THE COUNTY. </t>
  </si>
  <si>
    <t>ONLY THE PROFORMA PRINTED FROM THE STATE AUDITOR'S ON-LINE TAX RATE SYSTEM SHOULD BE SUBMITTED TO THE COUNTY TO SET THE FINAL TAX RATE. CONTACT THE STATE AUDITOR'S OFFICE IF YOU HAVE MISPLACED YOUR USER ID AND/OR PASSWORD.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</si>
</sst>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Yes&quot;;&quot;No&quot;"/>
    <numFmt numFmtId="166" formatCode="mm/dd/yy"/>
    <numFmt numFmtId="167" formatCode="0.0000%"/>
    <numFmt numFmtId="168" formatCode="#,##0.0000"/>
    <numFmt numFmtId="169" formatCode="0.0000"/>
    <numFmt numFmtId="170" formatCode="[&lt;=9999999]###\-####;\(###\)\ ###\-####"/>
    <numFmt numFmtId="171" formatCode="0_);\(0\)"/>
    <numFmt numFmtId="172" formatCode="#,##0.0000_);\(#,##0.0000\)"/>
    <numFmt numFmtId="173" formatCode="mm/dd/yy;@"/>
    <numFmt numFmtId="174" formatCode="&quot;Yes&quot;;&quot;Yes&quot;;&quot;No&quot;"/>
    <numFmt numFmtId="175" formatCode="&quot;True&quot;;&quot;True&quot;;&quot;False&quot;"/>
    <numFmt numFmtId="176" formatCode="&quot;On&quot;;&quot;On&quot;;&quot;Off&quot;"/>
    <numFmt numFmtId="177" formatCode="[$€-2]\ #,##0.00_);[Red]\([$€-2]\ #,##0.00\)"/>
  </numFmts>
  <fonts count="70">
    <font>
      <sz val="12"/>
      <name val="Times New Roman"/>
      <family val="0"/>
    </font>
    <font>
      <sz val="12"/>
      <color indexed="8"/>
      <name val="Times New Roman"/>
      <family val="2"/>
    </font>
    <font>
      <b/>
      <sz val="11"/>
      <name val="Times New Roman"/>
      <family val="1"/>
    </font>
    <font>
      <sz val="11"/>
      <name val="Times New Roman"/>
      <family val="1"/>
    </font>
    <font>
      <b/>
      <u val="single"/>
      <sz val="11"/>
      <name val="Times New Roman"/>
      <family val="1"/>
    </font>
    <font>
      <sz val="10"/>
      <name val="Times New Roman"/>
      <family val="1"/>
    </font>
    <font>
      <sz val="10.5"/>
      <name val="Times New Roman"/>
      <family val="1"/>
    </font>
    <font>
      <u val="single"/>
      <sz val="10.5"/>
      <name val="Times New Roman"/>
      <family val="1"/>
    </font>
    <font>
      <sz val="10.55"/>
      <name val="Times New Roman"/>
      <family val="1"/>
    </font>
    <font>
      <b/>
      <sz val="10.5"/>
      <name val="Times New Roman"/>
      <family val="1"/>
    </font>
    <font>
      <b/>
      <sz val="12"/>
      <name val="Times New Roman"/>
      <family val="1"/>
    </font>
    <font>
      <u val="double"/>
      <sz val="11"/>
      <name val="Times New Roman"/>
      <family val="1"/>
    </font>
    <font>
      <b/>
      <sz val="10"/>
      <name val="Times New Roman"/>
      <family val="1"/>
    </font>
    <font>
      <b/>
      <u val="single"/>
      <sz val="10"/>
      <name val="Times New Roman"/>
      <family val="1"/>
    </font>
    <font>
      <b/>
      <sz val="9.5"/>
      <name val="Times New Roman"/>
      <family val="1"/>
    </font>
    <font>
      <sz val="9"/>
      <name val="Times New Roman"/>
      <family val="1"/>
    </font>
    <font>
      <sz val="9.5"/>
      <name val="Times New Roman"/>
      <family val="1"/>
    </font>
    <font>
      <u val="single"/>
      <sz val="11"/>
      <name val="Times New Roman"/>
      <family val="1"/>
    </font>
    <font>
      <sz val="8"/>
      <name val="Times New Roman"/>
      <family val="1"/>
    </font>
    <font>
      <strike/>
      <sz val="11"/>
      <name val="Times New Roman"/>
      <family val="1"/>
    </font>
    <font>
      <b/>
      <strike/>
      <sz val="10.5"/>
      <name val="Times New Roman"/>
      <family val="1"/>
    </font>
    <font>
      <strike/>
      <sz val="10.5"/>
      <name val="Times New Roman"/>
      <family val="1"/>
    </font>
    <font>
      <u val="single"/>
      <sz val="10"/>
      <name val="Times New Roman"/>
      <family val="1"/>
    </font>
    <font>
      <sz val="8"/>
      <name val="Tahoma"/>
      <family val="2"/>
    </font>
    <font>
      <b/>
      <sz val="8"/>
      <name val="Tahoma"/>
      <family val="2"/>
    </font>
    <font>
      <sz val="8.5"/>
      <name val="Times New Roman"/>
      <family val="1"/>
    </font>
    <font>
      <u val="single"/>
      <sz val="8"/>
      <name val="Tahoma"/>
      <family val="2"/>
    </font>
    <font>
      <strike/>
      <sz val="10"/>
      <name val="Times New Roman"/>
      <family val="1"/>
    </font>
    <font>
      <u val="single"/>
      <strike/>
      <sz val="11"/>
      <name val="Times New Roman"/>
      <family val="1"/>
    </font>
    <font>
      <b/>
      <u val="single"/>
      <sz val="10.5"/>
      <name val="Times New Roman"/>
      <family val="1"/>
    </font>
    <font>
      <b/>
      <sz val="14"/>
      <name val="Times New Roman"/>
      <family val="1"/>
    </font>
    <font>
      <sz val="14"/>
      <name val="Times New Roman"/>
      <family val="1"/>
    </font>
    <font>
      <b/>
      <sz val="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1"/>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right/>
      <top style="medium"/>
      <bottom/>
    </border>
    <border>
      <left/>
      <right/>
      <top/>
      <bottom style="double"/>
    </border>
    <border>
      <left/>
      <right/>
      <top style="double"/>
      <bottom style="thin"/>
    </border>
    <border>
      <left/>
      <right/>
      <top/>
      <bottom style="dotted"/>
    </border>
    <border>
      <left style="dotted"/>
      <right/>
      <top/>
      <bottom/>
    </border>
    <border>
      <left/>
      <right style="dotted"/>
      <top/>
      <bottom/>
    </border>
    <border>
      <left style="dotted"/>
      <right/>
      <top style="dotted"/>
      <bottom/>
    </border>
    <border>
      <left/>
      <right/>
      <top style="dotted"/>
      <bottom/>
    </border>
    <border>
      <left/>
      <right/>
      <top style="dashed"/>
      <bottom/>
    </border>
    <border>
      <left/>
      <right/>
      <top/>
      <bottom style="dashed"/>
    </border>
    <border>
      <left style="thin"/>
      <right/>
      <top/>
      <bottom/>
    </border>
    <border>
      <left/>
      <right style="thin"/>
      <top/>
      <bottom style="thin"/>
    </border>
    <border>
      <left style="thin"/>
      <right/>
      <top/>
      <bottom style="thin"/>
    </border>
    <border>
      <left/>
      <right style="thin"/>
      <top/>
      <bottom/>
    </border>
    <border>
      <left/>
      <right/>
      <top style="thin"/>
      <bottom/>
    </border>
    <border>
      <left>
        <color indexed="63"/>
      </left>
      <right>
        <color indexed="63"/>
      </right>
      <top>
        <color indexed="63"/>
      </top>
      <bottom style="hair"/>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4">
    <xf numFmtId="0" fontId="0" fillId="0" borderId="0" xfId="0" applyAlignment="1">
      <alignment/>
    </xf>
    <xf numFmtId="0" fontId="0" fillId="0" borderId="0" xfId="0" applyAlignment="1">
      <alignment/>
    </xf>
    <xf numFmtId="0" fontId="0" fillId="0" borderId="0" xfId="0" applyBorder="1" applyAlignment="1">
      <alignment/>
    </xf>
    <xf numFmtId="0" fontId="5" fillId="0" borderId="0" xfId="0" applyFont="1" applyAlignment="1">
      <alignment/>
    </xf>
    <xf numFmtId="0" fontId="12" fillId="0" borderId="0" xfId="0" applyFont="1" applyAlignment="1">
      <alignment/>
    </xf>
    <xf numFmtId="0" fontId="5" fillId="0" borderId="0" xfId="0" applyFont="1" applyAlignment="1">
      <alignment horizontal="centerContinuous"/>
    </xf>
    <xf numFmtId="0" fontId="12" fillId="0" borderId="0" xfId="0" applyFont="1" applyAlignment="1">
      <alignment horizontal="centerContinuous"/>
    </xf>
    <xf numFmtId="0" fontId="12" fillId="0" borderId="10" xfId="0" applyFont="1" applyBorder="1" applyAlignment="1">
      <alignment horizontal="centerContinuous"/>
    </xf>
    <xf numFmtId="0" fontId="5" fillId="0" borderId="0" xfId="0" applyFont="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xf>
    <xf numFmtId="0" fontId="5" fillId="0" borderId="0" xfId="0" applyFont="1" applyBorder="1" applyAlignment="1">
      <alignment/>
    </xf>
    <xf numFmtId="0" fontId="12" fillId="0" borderId="0" xfId="0" applyFont="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3" fontId="5" fillId="0" borderId="0" xfId="0" applyNumberFormat="1" applyFont="1" applyAlignment="1">
      <alignment/>
    </xf>
    <xf numFmtId="165" fontId="5" fillId="33" borderId="10" xfId="0" applyNumberFormat="1" applyFont="1" applyFill="1" applyBorder="1" applyAlignment="1" applyProtection="1">
      <alignment horizontal="center"/>
      <protection locked="0"/>
    </xf>
    <xf numFmtId="38" fontId="5" fillId="33" borderId="10" xfId="0" applyNumberFormat="1" applyFont="1" applyFill="1" applyBorder="1" applyAlignment="1" applyProtection="1">
      <alignment horizontal="center"/>
      <protection locked="0"/>
    </xf>
    <xf numFmtId="0" fontId="3" fillId="33" borderId="10" xfId="0" applyFont="1" applyFill="1" applyBorder="1" applyAlignment="1" applyProtection="1">
      <alignment/>
      <protection locked="0"/>
    </xf>
    <xf numFmtId="3" fontId="5" fillId="33" borderId="10" xfId="0" applyNumberFormat="1" applyFont="1" applyFill="1" applyBorder="1" applyAlignment="1" applyProtection="1">
      <alignment/>
      <protection locked="0"/>
    </xf>
    <xf numFmtId="166" fontId="5" fillId="33" borderId="10" xfId="0" applyNumberFormat="1" applyFont="1" applyFill="1" applyBorder="1" applyAlignment="1" applyProtection="1">
      <alignment horizontal="center"/>
      <protection locked="0"/>
    </xf>
    <xf numFmtId="164" fontId="5" fillId="33" borderId="10" xfId="0" applyNumberFormat="1" applyFont="1" applyFill="1" applyBorder="1" applyAlignment="1" applyProtection="1">
      <alignment horizontal="center"/>
      <protection locked="0"/>
    </xf>
    <xf numFmtId="164" fontId="5" fillId="33" borderId="10" xfId="0" applyNumberFormat="1" applyFont="1" applyFill="1" applyBorder="1" applyAlignment="1" applyProtection="1">
      <alignment horizontal="right"/>
      <protection locked="0"/>
    </xf>
    <xf numFmtId="49" fontId="5" fillId="33" borderId="10" xfId="0" applyNumberFormat="1" applyFont="1" applyFill="1" applyBorder="1" applyAlignment="1" applyProtection="1">
      <alignment horizontal="left"/>
      <protection locked="0"/>
    </xf>
    <xf numFmtId="49" fontId="5" fillId="33" borderId="10" xfId="0" applyNumberFormat="1" applyFont="1" applyFill="1" applyBorder="1" applyAlignment="1" applyProtection="1">
      <alignment horizontal="right"/>
      <protection locked="0"/>
    </xf>
    <xf numFmtId="49" fontId="5" fillId="33" borderId="10" xfId="0" applyNumberFormat="1" applyFont="1" applyFill="1" applyBorder="1" applyAlignment="1" applyProtection="1">
      <alignment horizontal="center"/>
      <protection locked="0"/>
    </xf>
    <xf numFmtId="0" fontId="0" fillId="0" borderId="12" xfId="0" applyBorder="1" applyAlignment="1">
      <alignment/>
    </xf>
    <xf numFmtId="0" fontId="0" fillId="0" borderId="0" xfId="0" applyBorder="1" applyAlignment="1">
      <alignment/>
    </xf>
    <xf numFmtId="0" fontId="12" fillId="0" borderId="0" xfId="0" applyFont="1" applyBorder="1" applyAlignment="1">
      <alignment/>
    </xf>
    <xf numFmtId="0" fontId="16" fillId="0" borderId="12" xfId="0" applyFont="1" applyBorder="1" applyAlignment="1">
      <alignment/>
    </xf>
    <xf numFmtId="0" fontId="14" fillId="0" borderId="0" xfId="0" applyFont="1" applyAlignment="1">
      <alignment/>
    </xf>
    <xf numFmtId="0" fontId="0" fillId="0" borderId="12" xfId="0" applyBorder="1" applyAlignment="1">
      <alignment/>
    </xf>
    <xf numFmtId="0" fontId="16" fillId="0" borderId="0" xfId="0" applyFont="1" applyBorder="1" applyAlignment="1">
      <alignment/>
    </xf>
    <xf numFmtId="0" fontId="12" fillId="0" borderId="13" xfId="0" applyFont="1" applyBorder="1" applyAlignment="1">
      <alignment horizontal="centerContinuous"/>
    </xf>
    <xf numFmtId="0" fontId="5" fillId="0" borderId="13" xfId="0" applyFont="1" applyBorder="1" applyAlignment="1">
      <alignment/>
    </xf>
    <xf numFmtId="0" fontId="13" fillId="0" borderId="0" xfId="0" applyFont="1" applyBorder="1" applyAlignment="1">
      <alignment/>
    </xf>
    <xf numFmtId="49" fontId="5" fillId="33" borderId="10" xfId="0" applyNumberFormat="1" applyFont="1" applyFill="1" applyBorder="1" applyAlignment="1" applyProtection="1">
      <alignment/>
      <protection locked="0"/>
    </xf>
    <xf numFmtId="0" fontId="12" fillId="0" borderId="0" xfId="0" applyFont="1" applyAlignment="1">
      <alignment horizontal="right"/>
    </xf>
    <xf numFmtId="0" fontId="5" fillId="0" borderId="0" xfId="0" applyFont="1" applyAlignment="1" applyProtection="1">
      <alignment/>
      <protection/>
    </xf>
    <xf numFmtId="0" fontId="0" fillId="0" borderId="0" xfId="0" applyBorder="1" applyAlignment="1" applyProtection="1">
      <alignment/>
      <protection/>
    </xf>
    <xf numFmtId="164" fontId="5" fillId="0" borderId="0" xfId="0" applyNumberFormat="1" applyFont="1" applyFill="1" applyBorder="1" applyAlignment="1" applyProtection="1">
      <alignment horizontal="right"/>
      <protection/>
    </xf>
    <xf numFmtId="49" fontId="5" fillId="0" borderId="10" xfId="0" applyNumberFormat="1" applyFont="1" applyFill="1" applyBorder="1" applyAlignment="1" applyProtection="1">
      <alignment horizontal="center"/>
      <protection/>
    </xf>
    <xf numFmtId="0" fontId="5" fillId="0" borderId="0" xfId="0" applyFont="1" applyBorder="1" applyAlignment="1" applyProtection="1">
      <alignment/>
      <protection/>
    </xf>
    <xf numFmtId="0" fontId="5" fillId="0" borderId="0" xfId="0" applyFont="1" applyAlignment="1" applyProtection="1">
      <alignment horizontal="center"/>
      <protection/>
    </xf>
    <xf numFmtId="1" fontId="5" fillId="33" borderId="10" xfId="0" applyNumberFormat="1" applyFont="1" applyFill="1" applyBorder="1" applyAlignment="1" applyProtection="1">
      <alignment/>
      <protection locked="0"/>
    </xf>
    <xf numFmtId="168" fontId="5" fillId="0" borderId="10" xfId="0" applyNumberFormat="1" applyFont="1" applyBorder="1" applyAlignment="1" applyProtection="1">
      <alignment/>
      <protection hidden="1"/>
    </xf>
    <xf numFmtId="0" fontId="2" fillId="0" borderId="0" xfId="0" applyFont="1" applyAlignment="1" applyProtection="1">
      <alignment horizontal="centerContinuous"/>
      <protection hidden="1"/>
    </xf>
    <xf numFmtId="38" fontId="5" fillId="0" borderId="10" xfId="0" applyNumberFormat="1" applyFont="1" applyBorder="1" applyAlignment="1" applyProtection="1">
      <alignment/>
      <protection hidden="1"/>
    </xf>
    <xf numFmtId="0" fontId="5" fillId="0" borderId="0" xfId="0" applyFont="1" applyAlignment="1" applyProtection="1">
      <alignment horizontal="centerContinuous"/>
      <protection/>
    </xf>
    <xf numFmtId="0" fontId="3" fillId="0" borderId="0" xfId="0" applyFont="1" applyAlignment="1" applyProtection="1">
      <alignment/>
      <protection hidden="1"/>
    </xf>
    <xf numFmtId="0" fontId="2" fillId="0" borderId="0" xfId="0" applyFont="1" applyBorder="1" applyAlignment="1" applyProtection="1">
      <alignment horizontal="right"/>
      <protection hidden="1"/>
    </xf>
    <xf numFmtId="0" fontId="9" fillId="0" borderId="0" xfId="0" applyFont="1" applyBorder="1" applyAlignment="1" applyProtection="1">
      <alignment/>
      <protection hidden="1"/>
    </xf>
    <xf numFmtId="0" fontId="2" fillId="0" borderId="0" xfId="0" applyFont="1" applyBorder="1" applyAlignment="1" applyProtection="1">
      <alignment/>
      <protection hidden="1"/>
    </xf>
    <xf numFmtId="0" fontId="9" fillId="0" borderId="14" xfId="0" applyFont="1" applyBorder="1" applyAlignment="1" applyProtection="1">
      <alignment/>
      <protection hidden="1"/>
    </xf>
    <xf numFmtId="0" fontId="2" fillId="0" borderId="14" xfId="0" applyFont="1" applyBorder="1" applyAlignment="1" applyProtection="1">
      <alignment/>
      <protection hidden="1"/>
    </xf>
    <xf numFmtId="0" fontId="3" fillId="0" borderId="14" xfId="0" applyFont="1" applyBorder="1" applyAlignment="1" applyProtection="1">
      <alignment/>
      <protection hidden="1"/>
    </xf>
    <xf numFmtId="0" fontId="12" fillId="0" borderId="14" xfId="0" applyFont="1" applyBorder="1" applyAlignment="1" applyProtection="1" quotePrefix="1">
      <alignment horizontal="right"/>
      <protection hidden="1"/>
    </xf>
    <xf numFmtId="0" fontId="3" fillId="0" borderId="10" xfId="0" applyFont="1" applyBorder="1" applyAlignment="1" applyProtection="1">
      <alignment horizontal="centerContinuous"/>
      <protection hidden="1"/>
    </xf>
    <xf numFmtId="0" fontId="3" fillId="0" borderId="15" xfId="0" applyFont="1" applyBorder="1" applyAlignment="1" applyProtection="1">
      <alignment horizontal="center"/>
      <protection hidden="1"/>
    </xf>
    <xf numFmtId="0" fontId="3" fillId="0" borderId="10" xfId="0" applyFont="1" applyBorder="1" applyAlignment="1" applyProtection="1">
      <alignment horizontal="right"/>
      <protection hidden="1"/>
    </xf>
    <xf numFmtId="0" fontId="3" fillId="0" borderId="10" xfId="0" applyFont="1" applyBorder="1" applyAlignment="1" applyProtection="1">
      <alignment horizontal="center"/>
      <protection hidden="1"/>
    </xf>
    <xf numFmtId="0" fontId="3" fillId="0" borderId="0" xfId="0" applyFont="1" applyBorder="1" applyAlignment="1" applyProtection="1">
      <alignment/>
      <protection hidden="1"/>
    </xf>
    <xf numFmtId="0" fontId="3" fillId="0" borderId="0" xfId="0" applyFont="1" applyAlignment="1" applyProtection="1">
      <alignment horizontal="centerContinuous"/>
      <protection hidden="1"/>
    </xf>
    <xf numFmtId="0" fontId="2" fillId="0" borderId="16" xfId="0" applyFont="1" applyBorder="1" applyAlignment="1" applyProtection="1">
      <alignment/>
      <protection hidden="1"/>
    </xf>
    <xf numFmtId="0" fontId="3" fillId="0" borderId="16" xfId="0" applyFont="1" applyBorder="1" applyAlignment="1" applyProtection="1">
      <alignment/>
      <protection hidden="1"/>
    </xf>
    <xf numFmtId="0" fontId="12" fillId="0" borderId="0" xfId="0" applyFont="1" applyAlignment="1" applyProtection="1">
      <alignment horizontal="right"/>
      <protection hidden="1"/>
    </xf>
    <xf numFmtId="0" fontId="3" fillId="0" borderId="0" xfId="0" applyFont="1" applyBorder="1" applyAlignment="1" applyProtection="1">
      <alignment horizontal="centerContinuous"/>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center" wrapText="1"/>
      <protection hidden="1"/>
    </xf>
    <xf numFmtId="0" fontId="3" fillId="0" borderId="0" xfId="0" applyFont="1" applyAlignment="1" applyProtection="1">
      <alignment horizontal="right"/>
      <protection hidden="1"/>
    </xf>
    <xf numFmtId="0" fontId="2"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quotePrefix="1">
      <alignment/>
      <protection hidden="1"/>
    </xf>
    <xf numFmtId="164" fontId="3" fillId="0" borderId="0" xfId="0" applyNumberFormat="1" applyFont="1" applyAlignment="1" applyProtection="1">
      <alignment/>
      <protection hidden="1"/>
    </xf>
    <xf numFmtId="0" fontId="3" fillId="0" borderId="0" xfId="0" applyFont="1" applyAlignment="1" applyProtection="1">
      <alignment wrapText="1"/>
      <protection hidden="1"/>
    </xf>
    <xf numFmtId="0" fontId="0" fillId="0" borderId="0" xfId="0" applyAlignment="1" applyProtection="1">
      <alignment wrapText="1"/>
      <protection hidden="1"/>
    </xf>
    <xf numFmtId="0" fontId="6" fillId="0" borderId="0" xfId="0" applyFont="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left"/>
      <protection hidden="1"/>
    </xf>
    <xf numFmtId="0" fontId="2" fillId="0" borderId="0" xfId="0" applyFont="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protection hidden="1"/>
    </xf>
    <xf numFmtId="0" fontId="17" fillId="0" borderId="0" xfId="0" applyFont="1" applyAlignment="1" applyProtection="1">
      <alignment/>
      <protection hidden="1"/>
    </xf>
    <xf numFmtId="0" fontId="4" fillId="0" borderId="0" xfId="0" applyFont="1" applyBorder="1" applyAlignment="1" applyProtection="1">
      <alignment/>
      <protection hidden="1"/>
    </xf>
    <xf numFmtId="0" fontId="3" fillId="0" borderId="10" xfId="0" applyFont="1" applyBorder="1" applyAlignment="1" applyProtection="1">
      <alignment/>
      <protection hidden="1"/>
    </xf>
    <xf numFmtId="0" fontId="3" fillId="0" borderId="0"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right"/>
      <protection hidden="1"/>
    </xf>
    <xf numFmtId="49" fontId="3" fillId="0" borderId="0" xfId="0" applyNumberFormat="1" applyFont="1" applyAlignment="1" applyProtection="1">
      <alignment/>
      <protection hidden="1"/>
    </xf>
    <xf numFmtId="167" fontId="5" fillId="0" borderId="10" xfId="0" applyNumberFormat="1" applyFont="1" applyBorder="1" applyAlignment="1" applyProtection="1">
      <alignment/>
      <protection hidden="1"/>
    </xf>
    <xf numFmtId="49" fontId="2" fillId="0" borderId="0" xfId="0" applyNumberFormat="1" applyFont="1" applyAlignment="1" applyProtection="1">
      <alignment/>
      <protection hidden="1"/>
    </xf>
    <xf numFmtId="0" fontId="3" fillId="0" borderId="0" xfId="0" applyFont="1" applyAlignment="1" applyProtection="1">
      <alignment horizontal="center"/>
      <protection hidden="1"/>
    </xf>
    <xf numFmtId="3" fontId="3" fillId="0" borderId="0" xfId="0" applyNumberFormat="1" applyFont="1" applyAlignment="1" applyProtection="1">
      <alignment/>
      <protection hidden="1"/>
    </xf>
    <xf numFmtId="0" fontId="9" fillId="0" borderId="14" xfId="0" applyFont="1" applyBorder="1" applyAlignment="1" applyProtection="1" quotePrefix="1">
      <alignment horizontal="right"/>
      <protection hidden="1"/>
    </xf>
    <xf numFmtId="0" fontId="2" fillId="0" borderId="14" xfId="0" applyFont="1" applyBorder="1" applyAlignment="1" applyProtection="1" quotePrefix="1">
      <alignment horizontal="right"/>
      <protection hidden="1"/>
    </xf>
    <xf numFmtId="0" fontId="2" fillId="0" borderId="14" xfId="0" applyFont="1" applyBorder="1" applyAlignment="1" applyProtection="1" quotePrefix="1">
      <alignment horizontal="center"/>
      <protection hidden="1"/>
    </xf>
    <xf numFmtId="0" fontId="3" fillId="0" borderId="10" xfId="0" applyFont="1" applyFill="1" applyBorder="1" applyAlignment="1" applyProtection="1">
      <alignment horizontal="centerContinuous"/>
      <protection hidden="1"/>
    </xf>
    <xf numFmtId="0" fontId="2" fillId="0" borderId="0" xfId="0" applyFont="1" applyAlignment="1" applyProtection="1">
      <alignment horizontal="right"/>
      <protection hidden="1"/>
    </xf>
    <xf numFmtId="49" fontId="3" fillId="0" borderId="0" xfId="0" applyNumberFormat="1" applyFont="1" applyAlignment="1" applyProtection="1">
      <alignment horizontal="centerContinuous"/>
      <protection hidden="1"/>
    </xf>
    <xf numFmtId="3" fontId="3" fillId="0" borderId="0" xfId="0" applyNumberFormat="1" applyFont="1" applyAlignment="1" applyProtection="1">
      <alignment horizontal="centerContinuous"/>
      <protection hidden="1"/>
    </xf>
    <xf numFmtId="0" fontId="2" fillId="0" borderId="0" xfId="0" applyFont="1" applyBorder="1" applyAlignment="1" applyProtection="1" quotePrefix="1">
      <alignment horizontal="center"/>
      <protection hidden="1"/>
    </xf>
    <xf numFmtId="49" fontId="2" fillId="0" borderId="16" xfId="0" applyNumberFormat="1" applyFont="1" applyBorder="1" applyAlignment="1" applyProtection="1">
      <alignment/>
      <protection hidden="1"/>
    </xf>
    <xf numFmtId="0" fontId="3" fillId="0" borderId="16" xfId="0" applyFont="1" applyBorder="1" applyAlignment="1" applyProtection="1">
      <alignment horizontal="center"/>
      <protection hidden="1"/>
    </xf>
    <xf numFmtId="3" fontId="3" fillId="0" borderId="16" xfId="0" applyNumberFormat="1" applyFont="1" applyBorder="1" applyAlignment="1" applyProtection="1">
      <alignment/>
      <protection hidden="1"/>
    </xf>
    <xf numFmtId="49" fontId="2" fillId="0" borderId="0" xfId="0" applyNumberFormat="1" applyFont="1" applyBorder="1" applyAlignment="1" applyProtection="1">
      <alignment/>
      <protection hidden="1"/>
    </xf>
    <xf numFmtId="3" fontId="3" fillId="0" borderId="0" xfId="0" applyNumberFormat="1" applyFont="1" applyBorder="1" applyAlignment="1" applyProtection="1">
      <alignment/>
      <protection hidden="1"/>
    </xf>
    <xf numFmtId="3" fontId="3" fillId="0" borderId="0" xfId="0" applyNumberFormat="1" applyFont="1" applyBorder="1" applyAlignment="1" applyProtection="1">
      <alignment horizontal="center"/>
      <protection hidden="1"/>
    </xf>
    <xf numFmtId="49" fontId="3" fillId="0" borderId="0" xfId="0" applyNumberFormat="1" applyFont="1" applyBorder="1" applyAlignment="1" applyProtection="1">
      <alignment horizontal="center"/>
      <protection hidden="1"/>
    </xf>
    <xf numFmtId="0" fontId="3" fillId="0" borderId="17" xfId="0" applyFont="1" applyBorder="1" applyAlignment="1" applyProtection="1">
      <alignment/>
      <protection hidden="1"/>
    </xf>
    <xf numFmtId="0" fontId="6" fillId="0" borderId="0" xfId="0" applyFont="1" applyBorder="1" applyAlignment="1" applyProtection="1">
      <alignment horizontal="center"/>
      <protection hidden="1"/>
    </xf>
    <xf numFmtId="3" fontId="3" fillId="0" borderId="10" xfId="0" applyNumberFormat="1" applyFont="1" applyBorder="1" applyAlignment="1" applyProtection="1">
      <alignment horizontal="centerContinuous"/>
      <protection hidden="1"/>
    </xf>
    <xf numFmtId="0" fontId="6" fillId="0" borderId="0" xfId="0" applyFont="1" applyAlignment="1" applyProtection="1">
      <alignment horizontal="center"/>
      <protection hidden="1"/>
    </xf>
    <xf numFmtId="3" fontId="3" fillId="0" borderId="10" xfId="0" applyNumberFormat="1" applyFont="1" applyBorder="1" applyAlignment="1" applyProtection="1">
      <alignment horizontal="center"/>
      <protection hidden="1"/>
    </xf>
    <xf numFmtId="0" fontId="6" fillId="0" borderId="10" xfId="0" applyFont="1" applyBorder="1" applyAlignment="1" applyProtection="1">
      <alignment horizontal="center"/>
      <protection hidden="1"/>
    </xf>
    <xf numFmtId="0" fontId="3" fillId="0" borderId="0" xfId="0" applyFont="1" applyBorder="1" applyAlignment="1" applyProtection="1">
      <alignment horizontal="center" wrapText="1"/>
      <protection hidden="1"/>
    </xf>
    <xf numFmtId="49" fontId="3" fillId="0" borderId="0" xfId="0" applyNumberFormat="1" applyFont="1" applyAlignment="1" applyProtection="1">
      <alignment horizontal="right"/>
      <protection hidden="1"/>
    </xf>
    <xf numFmtId="0" fontId="0" fillId="0" borderId="0" xfId="0" applyAlignment="1" applyProtection="1">
      <alignment horizontal="center"/>
      <protection hidden="1"/>
    </xf>
    <xf numFmtId="3" fontId="0" fillId="0" borderId="0" xfId="0" applyNumberFormat="1" applyAlignment="1" applyProtection="1">
      <alignment/>
      <protection hidden="1"/>
    </xf>
    <xf numFmtId="0" fontId="7" fillId="0" borderId="0" xfId="0" applyFont="1" applyAlignment="1" applyProtection="1">
      <alignment/>
      <protection hidden="1"/>
    </xf>
    <xf numFmtId="38" fontId="3" fillId="0" borderId="0" xfId="0" applyNumberFormat="1" applyFont="1" applyAlignment="1" applyProtection="1">
      <alignment/>
      <protection hidden="1"/>
    </xf>
    <xf numFmtId="38" fontId="3" fillId="0" borderId="17" xfId="0" applyNumberFormat="1" applyFont="1" applyBorder="1" applyAlignment="1" applyProtection="1">
      <alignment/>
      <protection hidden="1"/>
    </xf>
    <xf numFmtId="38" fontId="3" fillId="0" borderId="0" xfId="0" applyNumberFormat="1" applyFont="1" applyBorder="1" applyAlignment="1" applyProtection="1">
      <alignment/>
      <protection hidden="1"/>
    </xf>
    <xf numFmtId="38" fontId="3" fillId="0" borderId="18" xfId="0" applyNumberFormat="1" applyFont="1" applyBorder="1" applyAlignment="1" applyProtection="1">
      <alignment/>
      <protection hidden="1"/>
    </xf>
    <xf numFmtId="38" fontId="5" fillId="0" borderId="0" xfId="0" applyNumberFormat="1" applyFont="1" applyBorder="1" applyAlignment="1" applyProtection="1">
      <alignment/>
      <protection hidden="1"/>
    </xf>
    <xf numFmtId="49" fontId="0" fillId="0" borderId="0" xfId="0" applyNumberFormat="1" applyAlignment="1" applyProtection="1">
      <alignment/>
      <protection hidden="1"/>
    </xf>
    <xf numFmtId="0" fontId="0" fillId="0" borderId="0" xfId="0" applyAlignment="1" applyProtection="1">
      <alignment/>
      <protection hidden="1"/>
    </xf>
    <xf numFmtId="167" fontId="3" fillId="0" borderId="0" xfId="0" applyNumberFormat="1" applyFont="1" applyAlignment="1" applyProtection="1">
      <alignment/>
      <protection hidden="1"/>
    </xf>
    <xf numFmtId="167" fontId="5" fillId="0" borderId="0" xfId="0" applyNumberFormat="1" applyFont="1" applyBorder="1" applyAlignment="1" applyProtection="1">
      <alignment/>
      <protection hidden="1"/>
    </xf>
    <xf numFmtId="167" fontId="3" fillId="0" borderId="17" xfId="0" applyNumberFormat="1" applyFont="1" applyBorder="1" applyAlignment="1" applyProtection="1">
      <alignment/>
      <protection hidden="1"/>
    </xf>
    <xf numFmtId="167" fontId="3" fillId="0" borderId="0" xfId="0" applyNumberFormat="1" applyFont="1" applyBorder="1" applyAlignment="1" applyProtection="1">
      <alignment/>
      <protection hidden="1"/>
    </xf>
    <xf numFmtId="167" fontId="3" fillId="0" borderId="18" xfId="0" applyNumberFormat="1" applyFont="1" applyBorder="1" applyAlignment="1" applyProtection="1">
      <alignment/>
      <protection hidden="1"/>
    </xf>
    <xf numFmtId="164" fontId="5" fillId="0" borderId="10" xfId="0" applyNumberFormat="1" applyFont="1" applyBorder="1" applyAlignment="1" applyProtection="1">
      <alignment/>
      <protection hidden="1"/>
    </xf>
    <xf numFmtId="164" fontId="5" fillId="0" borderId="0" xfId="0" applyNumberFormat="1" applyFont="1" applyBorder="1" applyAlignment="1" applyProtection="1">
      <alignment/>
      <protection hidden="1"/>
    </xf>
    <xf numFmtId="164" fontId="3" fillId="0" borderId="18" xfId="0" applyNumberFormat="1" applyFont="1" applyBorder="1" applyAlignment="1" applyProtection="1">
      <alignment/>
      <protection hidden="1"/>
    </xf>
    <xf numFmtId="164" fontId="3" fillId="0" borderId="0" xfId="0" applyNumberFormat="1" applyFont="1" applyBorder="1" applyAlignment="1" applyProtection="1">
      <alignment/>
      <protection hidden="1"/>
    </xf>
    <xf numFmtId="0" fontId="2" fillId="0" borderId="0" xfId="0" applyFont="1" applyAlignment="1" applyProtection="1">
      <alignment vertical="top"/>
      <protection hidden="1"/>
    </xf>
    <xf numFmtId="164" fontId="3" fillId="0" borderId="17" xfId="0" applyNumberFormat="1" applyFont="1" applyBorder="1" applyAlignment="1" applyProtection="1">
      <alignment/>
      <protection hidden="1"/>
    </xf>
    <xf numFmtId="49" fontId="3" fillId="0" borderId="0" xfId="0" applyNumberFormat="1" applyFont="1" applyBorder="1" applyAlignment="1" applyProtection="1">
      <alignment/>
      <protection hidden="1"/>
    </xf>
    <xf numFmtId="0" fontId="15" fillId="0" borderId="0" xfId="0" applyFont="1" applyBorder="1" applyAlignment="1" applyProtection="1">
      <alignment/>
      <protection hidden="1"/>
    </xf>
    <xf numFmtId="0" fontId="6" fillId="0" borderId="0" xfId="0" applyFont="1" applyBorder="1" applyAlignment="1" applyProtection="1">
      <alignment/>
      <protection hidden="1"/>
    </xf>
    <xf numFmtId="0" fontId="6"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protection hidden="1"/>
    </xf>
    <xf numFmtId="0" fontId="15" fillId="0" borderId="0" xfId="0" applyFont="1" applyFill="1" applyBorder="1" applyAlignment="1" applyProtection="1">
      <alignment/>
      <protection hidden="1"/>
    </xf>
    <xf numFmtId="0" fontId="5" fillId="0" borderId="0" xfId="0" applyFont="1" applyAlignment="1" applyProtection="1">
      <alignment/>
      <protection hidden="1"/>
    </xf>
    <xf numFmtId="169" fontId="5" fillId="0" borderId="10" xfId="0" applyNumberFormat="1" applyFont="1" applyBorder="1" applyAlignment="1" applyProtection="1">
      <alignment/>
      <protection hidden="1"/>
    </xf>
    <xf numFmtId="169" fontId="3" fillId="0" borderId="0" xfId="0" applyNumberFormat="1" applyFont="1" applyAlignment="1" applyProtection="1">
      <alignment/>
      <protection hidden="1"/>
    </xf>
    <xf numFmtId="49" fontId="6" fillId="0" borderId="0" xfId="0" applyNumberFormat="1" applyFont="1" applyAlignment="1" applyProtection="1">
      <alignment/>
      <protection hidden="1"/>
    </xf>
    <xf numFmtId="0" fontId="9" fillId="0" borderId="0" xfId="0" applyFont="1" applyAlignment="1" applyProtection="1">
      <alignment/>
      <protection hidden="1"/>
    </xf>
    <xf numFmtId="49" fontId="3" fillId="0" borderId="16" xfId="0" applyNumberFormat="1" applyFont="1" applyBorder="1" applyAlignment="1" applyProtection="1">
      <alignment/>
      <protection hidden="1"/>
    </xf>
    <xf numFmtId="0" fontId="3" fillId="0" borderId="19" xfId="0" applyFont="1" applyBorder="1" applyAlignment="1" applyProtection="1">
      <alignment/>
      <protection hidden="1"/>
    </xf>
    <xf numFmtId="40" fontId="5" fillId="0" borderId="10" xfId="0" applyNumberFormat="1" applyFont="1" applyBorder="1" applyAlignment="1" applyProtection="1">
      <alignment/>
      <protection hidden="1"/>
    </xf>
    <xf numFmtId="40" fontId="3" fillId="0" borderId="0" xfId="0" applyNumberFormat="1" applyFont="1" applyAlignment="1" applyProtection="1">
      <alignment/>
      <protection hidden="1"/>
    </xf>
    <xf numFmtId="167" fontId="5" fillId="0" borderId="0" xfId="0" applyNumberFormat="1" applyFont="1" applyAlignment="1" applyProtection="1">
      <alignment/>
      <protection hidden="1"/>
    </xf>
    <xf numFmtId="49" fontId="2" fillId="0" borderId="0" xfId="0" applyNumberFormat="1" applyFont="1" applyAlignment="1" applyProtection="1">
      <alignment horizontal="centerContinuous"/>
      <protection hidden="1"/>
    </xf>
    <xf numFmtId="0" fontId="2" fillId="0" borderId="0" xfId="0" applyFont="1" applyBorder="1" applyAlignment="1" applyProtection="1" quotePrefix="1">
      <alignment horizontal="centerContinuous"/>
      <protection hidden="1"/>
    </xf>
    <xf numFmtId="49" fontId="2" fillId="0" borderId="14" xfId="0" applyNumberFormat="1" applyFont="1" applyBorder="1" applyAlignment="1" applyProtection="1">
      <alignment/>
      <protection hidden="1"/>
    </xf>
    <xf numFmtId="0" fontId="3" fillId="0" borderId="15" xfId="0" applyFont="1" applyBorder="1" applyAlignment="1" applyProtection="1">
      <alignment horizontal="left"/>
      <protection hidden="1"/>
    </xf>
    <xf numFmtId="38" fontId="3" fillId="0" borderId="10" xfId="0" applyNumberFormat="1" applyFont="1" applyBorder="1" applyAlignment="1" applyProtection="1">
      <alignment/>
      <protection hidden="1"/>
    </xf>
    <xf numFmtId="0" fontId="3" fillId="0" borderId="0" xfId="0" applyFont="1" applyAlignment="1" applyProtection="1" quotePrefix="1">
      <alignment horizontal="right"/>
      <protection hidden="1"/>
    </xf>
    <xf numFmtId="0" fontId="2" fillId="0" borderId="0" xfId="0" applyFont="1" applyAlignment="1" applyProtection="1">
      <alignment horizontal="left" vertical="top"/>
      <protection hidden="1"/>
    </xf>
    <xf numFmtId="0" fontId="0" fillId="0" borderId="0" xfId="0" applyAlignment="1" applyProtection="1">
      <alignment horizontal="left"/>
      <protection hidden="1"/>
    </xf>
    <xf numFmtId="0" fontId="3" fillId="0" borderId="0" xfId="0" applyFont="1" applyAlignment="1" applyProtection="1">
      <alignment horizontal="justify" vertical="top"/>
      <protection hidden="1"/>
    </xf>
    <xf numFmtId="49" fontId="3" fillId="0" borderId="0" xfId="0" applyNumberFormat="1" applyFont="1" applyBorder="1" applyAlignment="1" applyProtection="1">
      <alignment horizontal="right"/>
      <protection hidden="1"/>
    </xf>
    <xf numFmtId="0" fontId="3" fillId="0" borderId="0" xfId="0" applyFont="1" applyAlignment="1" applyProtection="1">
      <alignment horizontal="right" indent="15"/>
      <protection hidden="1"/>
    </xf>
    <xf numFmtId="0" fontId="3" fillId="0" borderId="0" xfId="0" applyFont="1" applyAlignment="1" applyProtection="1">
      <alignment horizontal="left" indent="15"/>
      <protection hidden="1"/>
    </xf>
    <xf numFmtId="0" fontId="3" fillId="0" borderId="0" xfId="0" applyFont="1" applyAlignment="1" applyProtection="1">
      <alignment horizontal="right" indent="3"/>
      <protection hidden="1"/>
    </xf>
    <xf numFmtId="0" fontId="3" fillId="0" borderId="0" xfId="0" applyFont="1" applyAlignment="1" applyProtection="1">
      <alignment horizontal="left" indent="3"/>
      <protection hidden="1"/>
    </xf>
    <xf numFmtId="0" fontId="4" fillId="0" borderId="0" xfId="0" applyFont="1" applyAlignment="1" applyProtection="1">
      <alignment/>
      <protection hidden="1"/>
    </xf>
    <xf numFmtId="164" fontId="3" fillId="0" borderId="14" xfId="0" applyNumberFormat="1" applyFont="1" applyBorder="1" applyAlignment="1" applyProtection="1">
      <alignment/>
      <protection hidden="1"/>
    </xf>
    <xf numFmtId="0" fontId="11" fillId="0" borderId="0" xfId="0" applyFont="1" applyAlignment="1" applyProtection="1">
      <alignment horizontal="left" indent="3"/>
      <protection hidden="1"/>
    </xf>
    <xf numFmtId="0" fontId="11" fillId="0" borderId="0" xfId="0" applyFont="1" applyAlignment="1" applyProtection="1">
      <alignment/>
      <protection hidden="1"/>
    </xf>
    <xf numFmtId="164" fontId="3" fillId="0" borderId="14" xfId="0" applyNumberFormat="1" applyFont="1" applyFill="1" applyBorder="1" applyAlignment="1" applyProtection="1">
      <alignment/>
      <protection hidden="1"/>
    </xf>
    <xf numFmtId="49" fontId="2" fillId="0" borderId="0" xfId="0" applyNumberFormat="1" applyFont="1" applyBorder="1" applyAlignment="1" applyProtection="1">
      <alignment horizontal="right"/>
      <protection hidden="1"/>
    </xf>
    <xf numFmtId="0" fontId="0" fillId="0" borderId="0" xfId="0" applyAlignment="1" applyProtection="1">
      <alignment horizontal="centerContinuous"/>
      <protection hidden="1"/>
    </xf>
    <xf numFmtId="49" fontId="9" fillId="0" borderId="0" xfId="0" applyNumberFormat="1" applyFont="1" applyAlignment="1" applyProtection="1">
      <alignment horizontal="left"/>
      <protection hidden="1"/>
    </xf>
    <xf numFmtId="0" fontId="9" fillId="0" borderId="0" xfId="0" applyFont="1" applyAlignment="1" applyProtection="1">
      <alignment horizontal="right"/>
      <protection hidden="1"/>
    </xf>
    <xf numFmtId="0" fontId="10" fillId="0" borderId="0" xfId="0" applyFont="1" applyAlignment="1" applyProtection="1">
      <alignment/>
      <protection hidden="1"/>
    </xf>
    <xf numFmtId="166" fontId="0" fillId="0" borderId="10" xfId="0" applyNumberFormat="1" applyBorder="1" applyAlignment="1" applyProtection="1">
      <alignment horizontal="center"/>
      <protection hidden="1"/>
    </xf>
    <xf numFmtId="0" fontId="0" fillId="0" borderId="0" xfId="0" applyFont="1" applyAlignment="1" applyProtection="1">
      <alignment/>
      <protection hidden="1"/>
    </xf>
    <xf numFmtId="164" fontId="0" fillId="0" borderId="0" xfId="0" applyNumberFormat="1" applyBorder="1" applyAlignment="1" applyProtection="1">
      <alignment horizontal="center"/>
      <protection hidden="1"/>
    </xf>
    <xf numFmtId="164" fontId="0" fillId="0" borderId="10" xfId="0" applyNumberFormat="1" applyBorder="1" applyAlignment="1" applyProtection="1">
      <alignment horizontal="center"/>
      <protection hidden="1"/>
    </xf>
    <xf numFmtId="0" fontId="10" fillId="0" borderId="0" xfId="0" applyFont="1" applyAlignment="1" applyProtection="1">
      <alignment horizontal="center"/>
      <protection hidden="1"/>
    </xf>
    <xf numFmtId="38" fontId="0" fillId="0" borderId="10" xfId="0" applyNumberFormat="1" applyBorder="1" applyAlignment="1" applyProtection="1">
      <alignment horizontal="center"/>
      <protection hidden="1"/>
    </xf>
    <xf numFmtId="38" fontId="0" fillId="0" borderId="0" xfId="0" applyNumberFormat="1" applyAlignment="1" applyProtection="1">
      <alignment/>
      <protection hidden="1"/>
    </xf>
    <xf numFmtId="1" fontId="0" fillId="0" borderId="10" xfId="0" applyNumberFormat="1" applyBorder="1" applyAlignment="1" applyProtection="1">
      <alignment horizontal="center"/>
      <protection hidden="1"/>
    </xf>
    <xf numFmtId="0" fontId="5" fillId="0" borderId="0" xfId="0" applyFont="1" applyAlignment="1" applyProtection="1">
      <alignment horizontal="right"/>
      <protection hidden="1"/>
    </xf>
    <xf numFmtId="0" fontId="5" fillId="0" borderId="0" xfId="0" applyFont="1" applyAlignment="1" applyProtection="1">
      <alignment/>
      <protection hidden="1"/>
    </xf>
    <xf numFmtId="169" fontId="5" fillId="0" borderId="10" xfId="0" applyNumberFormat="1" applyFont="1" applyFill="1" applyBorder="1" applyAlignment="1" applyProtection="1">
      <alignment/>
      <protection hidden="1"/>
    </xf>
    <xf numFmtId="169" fontId="5" fillId="0" borderId="0" xfId="0" applyNumberFormat="1" applyFont="1" applyFill="1" applyBorder="1" applyAlignment="1" applyProtection="1">
      <alignment/>
      <protection hidden="1"/>
    </xf>
    <xf numFmtId="169" fontId="5" fillId="0" borderId="0" xfId="0" applyNumberFormat="1" applyFont="1" applyFill="1" applyBorder="1" applyAlignment="1" applyProtection="1">
      <alignment/>
      <protection hidden="1"/>
    </xf>
    <xf numFmtId="169" fontId="3" fillId="0" borderId="0" xfId="0" applyNumberFormat="1" applyFont="1" applyFill="1" applyBorder="1" applyAlignment="1" applyProtection="1">
      <alignment/>
      <protection hidden="1"/>
    </xf>
    <xf numFmtId="169" fontId="5" fillId="0" borderId="0" xfId="0" applyNumberFormat="1" applyFont="1" applyBorder="1" applyAlignment="1" applyProtection="1">
      <alignment/>
      <protection hidden="1"/>
    </xf>
    <xf numFmtId="4" fontId="5" fillId="0" borderId="10" xfId="0" applyNumberFormat="1" applyFont="1" applyBorder="1" applyAlignment="1" applyProtection="1">
      <alignment/>
      <protection hidden="1"/>
    </xf>
    <xf numFmtId="0" fontId="9" fillId="0" borderId="0" xfId="0" applyFont="1"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xf>
    <xf numFmtId="0" fontId="9" fillId="0" borderId="20" xfId="0" applyFont="1" applyBorder="1" applyAlignment="1" applyProtection="1">
      <alignment/>
      <protection hidden="1"/>
    </xf>
    <xf numFmtId="0" fontId="0" fillId="0" borderId="20" xfId="0" applyBorder="1" applyAlignment="1" applyProtection="1">
      <alignment/>
      <protection hidden="1"/>
    </xf>
    <xf numFmtId="0" fontId="9" fillId="0" borderId="0" xfId="0" applyFont="1" applyBorder="1" applyAlignment="1" applyProtection="1">
      <alignment/>
      <protection hidden="1"/>
    </xf>
    <xf numFmtId="0" fontId="5" fillId="0" borderId="0" xfId="0" applyFont="1" applyBorder="1" applyAlignment="1" applyProtection="1">
      <alignment/>
      <protection hidden="1"/>
    </xf>
    <xf numFmtId="0" fontId="5" fillId="0" borderId="17" xfId="0" applyFont="1" applyBorder="1" applyAlignment="1" applyProtection="1">
      <alignment/>
      <protection hidden="1"/>
    </xf>
    <xf numFmtId="38" fontId="5" fillId="0" borderId="0" xfId="0" applyNumberFormat="1" applyFont="1" applyAlignment="1" applyProtection="1">
      <alignment/>
      <protection hidden="1"/>
    </xf>
    <xf numFmtId="3" fontId="5" fillId="0" borderId="10" xfId="0" applyNumberFormat="1" applyFont="1" applyBorder="1" applyAlignment="1" applyProtection="1">
      <alignment/>
      <protection hidden="1"/>
    </xf>
    <xf numFmtId="3" fontId="5" fillId="0" borderId="0" xfId="0" applyNumberFormat="1" applyFont="1" applyAlignment="1" applyProtection="1">
      <alignment/>
      <protection hidden="1"/>
    </xf>
    <xf numFmtId="0" fontId="16" fillId="34" borderId="0" xfId="0" applyFont="1" applyFill="1" applyBorder="1" applyAlignment="1" applyProtection="1">
      <alignment/>
      <protection hidden="1"/>
    </xf>
    <xf numFmtId="0" fontId="12" fillId="0" borderId="0" xfId="0" applyFont="1" applyBorder="1" applyAlignment="1" applyProtection="1">
      <alignment/>
      <protection hidden="1"/>
    </xf>
    <xf numFmtId="0" fontId="12" fillId="0" borderId="0" xfId="0" applyFont="1" applyAlignment="1" applyProtection="1">
      <alignment/>
      <protection hidden="1"/>
    </xf>
    <xf numFmtId="0" fontId="14" fillId="0" borderId="14" xfId="0" applyFont="1" applyBorder="1" applyAlignment="1" applyProtection="1">
      <alignment/>
      <protection hidden="1"/>
    </xf>
    <xf numFmtId="0" fontId="15" fillId="0" borderId="0" xfId="0" applyFont="1" applyBorder="1" applyAlignment="1">
      <alignment/>
    </xf>
    <xf numFmtId="171" fontId="15" fillId="0" borderId="0" xfId="0" applyNumberFormat="1" applyFont="1" applyBorder="1" applyAlignment="1">
      <alignment horizontal="center"/>
    </xf>
    <xf numFmtId="171" fontId="15" fillId="0" borderId="0" xfId="0" applyNumberFormat="1" applyFont="1" applyAlignment="1">
      <alignment horizontal="center"/>
    </xf>
    <xf numFmtId="0" fontId="15" fillId="0" borderId="0" xfId="0" applyFont="1" applyAlignment="1">
      <alignment/>
    </xf>
    <xf numFmtId="0" fontId="15" fillId="0" borderId="0" xfId="0" applyFont="1" applyAlignment="1" applyProtection="1">
      <alignment/>
      <protection/>
    </xf>
    <xf numFmtId="0" fontId="12" fillId="0" borderId="0" xfId="0" applyFont="1" applyAlignment="1">
      <alignment/>
    </xf>
    <xf numFmtId="3" fontId="15" fillId="0" borderId="10" xfId="0" applyNumberFormat="1" applyFont="1" applyFill="1" applyBorder="1" applyAlignment="1">
      <alignment horizontal="center"/>
    </xf>
    <xf numFmtId="14" fontId="12" fillId="0" borderId="0" xfId="0" applyNumberFormat="1" applyFont="1" applyAlignment="1" applyProtection="1">
      <alignment horizontal="center"/>
      <protection hidden="1"/>
    </xf>
    <xf numFmtId="171" fontId="12" fillId="0" borderId="0" xfId="0" applyNumberFormat="1" applyFont="1" applyBorder="1" applyAlignment="1" applyProtection="1" quotePrefix="1">
      <alignment horizontal="center"/>
      <protection hidden="1"/>
    </xf>
    <xf numFmtId="0" fontId="6" fillId="0" borderId="0" xfId="0" applyFont="1" applyAlignment="1" applyProtection="1">
      <alignment horizontal="right"/>
      <protection hidden="1"/>
    </xf>
    <xf numFmtId="164" fontId="3" fillId="0" borderId="10" xfId="0" applyNumberFormat="1" applyFont="1" applyFill="1" applyBorder="1" applyAlignment="1" applyProtection="1">
      <alignment/>
      <protection hidden="1"/>
    </xf>
    <xf numFmtId="0" fontId="3" fillId="0" borderId="0" xfId="0" applyFont="1" applyFill="1" applyAlignment="1" applyProtection="1">
      <alignment/>
      <protection hidden="1"/>
    </xf>
    <xf numFmtId="49" fontId="3" fillId="0" borderId="0" xfId="0" applyNumberFormat="1" applyFont="1" applyAlignment="1" applyProtection="1" quotePrefix="1">
      <alignment horizontal="right"/>
      <protection hidden="1"/>
    </xf>
    <xf numFmtId="164" fontId="5" fillId="0" borderId="10" xfId="0" applyNumberFormat="1" applyFont="1" applyFill="1" applyBorder="1" applyAlignment="1" applyProtection="1">
      <alignment/>
      <protection hidden="1"/>
    </xf>
    <xf numFmtId="167" fontId="12" fillId="0" borderId="10" xfId="0" applyNumberFormat="1" applyFont="1" applyBorder="1" applyAlignment="1" applyProtection="1">
      <alignment/>
      <protection hidden="1"/>
    </xf>
    <xf numFmtId="0" fontId="9" fillId="0" borderId="0" xfId="0" applyFont="1" applyBorder="1" applyAlignment="1" applyProtection="1" quotePrefix="1">
      <alignment horizontal="right"/>
      <protection hidden="1"/>
    </xf>
    <xf numFmtId="14" fontId="9" fillId="0" borderId="10" xfId="0" applyNumberFormat="1" applyFont="1" applyBorder="1" applyAlignment="1" applyProtection="1">
      <alignment horizontal="center"/>
      <protection hidden="1"/>
    </xf>
    <xf numFmtId="0" fontId="10" fillId="0" borderId="0" xfId="0" applyFont="1" applyAlignment="1" applyProtection="1">
      <alignment/>
      <protection hidden="1"/>
    </xf>
    <xf numFmtId="14" fontId="12" fillId="0" borderId="10" xfId="0" applyNumberFormat="1" applyFont="1" applyBorder="1" applyAlignment="1" applyProtection="1">
      <alignment horizontal="center"/>
      <protection hidden="1"/>
    </xf>
    <xf numFmtId="171" fontId="2" fillId="0" borderId="14" xfId="0" applyNumberFormat="1" applyFont="1" applyBorder="1" applyAlignment="1" applyProtection="1" quotePrefix="1">
      <alignment horizontal="center"/>
      <protection hidden="1"/>
    </xf>
    <xf numFmtId="164" fontId="3" fillId="34" borderId="10" xfId="0" applyNumberFormat="1" applyFont="1" applyFill="1" applyBorder="1" applyAlignment="1" applyProtection="1">
      <alignment horizontal="center" wrapText="1"/>
      <protection hidden="1"/>
    </xf>
    <xf numFmtId="0" fontId="3" fillId="34" borderId="0" xfId="0" applyFont="1" applyFill="1" applyAlignment="1" applyProtection="1">
      <alignment/>
      <protection hidden="1"/>
    </xf>
    <xf numFmtId="0" fontId="3" fillId="34" borderId="10" xfId="0" applyFont="1" applyFill="1" applyBorder="1" applyAlignment="1" applyProtection="1">
      <alignment horizontal="center" wrapText="1"/>
      <protection hidden="1"/>
    </xf>
    <xf numFmtId="0" fontId="2" fillId="0" borderId="0" xfId="0" applyFont="1" applyAlignment="1" applyProtection="1">
      <alignment horizontal="left"/>
      <protection hidden="1"/>
    </xf>
    <xf numFmtId="172" fontId="3" fillId="0" borderId="0" xfId="0" applyNumberFormat="1" applyFont="1" applyAlignment="1" applyProtection="1">
      <alignment/>
      <protection hidden="1"/>
    </xf>
    <xf numFmtId="164" fontId="3" fillId="0" borderId="10" xfId="0" applyNumberFormat="1" applyFont="1" applyBorder="1" applyAlignment="1" applyProtection="1">
      <alignment horizontal="center"/>
      <protection hidden="1"/>
    </xf>
    <xf numFmtId="0" fontId="19" fillId="0" borderId="0" xfId="0" applyFont="1" applyAlignment="1" applyProtection="1">
      <alignment/>
      <protection hidden="1"/>
    </xf>
    <xf numFmtId="0" fontId="19" fillId="0" borderId="0" xfId="0" applyFont="1" applyAlignment="1" applyProtection="1">
      <alignment/>
      <protection hidden="1"/>
    </xf>
    <xf numFmtId="0" fontId="20" fillId="0" borderId="0" xfId="0" applyFont="1" applyBorder="1" applyAlignment="1" applyProtection="1">
      <alignment horizontal="centerContinuous"/>
      <protection hidden="1"/>
    </xf>
    <xf numFmtId="0" fontId="21" fillId="0" borderId="0" xfId="0" applyFont="1" applyAlignment="1" applyProtection="1">
      <alignment/>
      <protection hidden="1"/>
    </xf>
    <xf numFmtId="171" fontId="2" fillId="0" borderId="0" xfId="0" applyNumberFormat="1" applyFont="1" applyAlignment="1" applyProtection="1">
      <alignment/>
      <protection hidden="1"/>
    </xf>
    <xf numFmtId="171" fontId="9" fillId="0" borderId="0" xfId="0" applyNumberFormat="1" applyFont="1" applyBorder="1" applyAlignment="1" applyProtection="1">
      <alignment/>
      <protection hidden="1"/>
    </xf>
    <xf numFmtId="171" fontId="9" fillId="0" borderId="14" xfId="0" applyNumberFormat="1" applyFont="1" applyBorder="1" applyAlignment="1" applyProtection="1">
      <alignment/>
      <protection hidden="1"/>
    </xf>
    <xf numFmtId="171" fontId="3" fillId="0" borderId="10" xfId="0" applyNumberFormat="1" applyFont="1" applyBorder="1" applyAlignment="1" applyProtection="1">
      <alignment horizontal="centerContinuous"/>
      <protection hidden="1"/>
    </xf>
    <xf numFmtId="171" fontId="3" fillId="0" borderId="0" xfId="0" applyNumberFormat="1" applyFont="1" applyAlignment="1" applyProtection="1">
      <alignment horizontal="centerContinuous"/>
      <protection hidden="1"/>
    </xf>
    <xf numFmtId="171" fontId="3" fillId="0" borderId="0" xfId="0" applyNumberFormat="1" applyFont="1" applyAlignment="1" applyProtection="1">
      <alignment/>
      <protection hidden="1"/>
    </xf>
    <xf numFmtId="171" fontId="2" fillId="0" borderId="16" xfId="0" applyNumberFormat="1" applyFont="1" applyBorder="1" applyAlignment="1" applyProtection="1">
      <alignment/>
      <protection hidden="1"/>
    </xf>
    <xf numFmtId="171" fontId="2" fillId="0" borderId="0" xfId="0" applyNumberFormat="1" applyFont="1" applyBorder="1" applyAlignment="1" applyProtection="1">
      <alignment/>
      <protection hidden="1"/>
    </xf>
    <xf numFmtId="171" fontId="0" fillId="0" borderId="0" xfId="0" applyNumberFormat="1" applyAlignment="1" applyProtection="1">
      <alignment/>
      <protection hidden="1"/>
    </xf>
    <xf numFmtId="171" fontId="3" fillId="0" borderId="16" xfId="0" applyNumberFormat="1" applyFont="1" applyBorder="1" applyAlignment="1" applyProtection="1">
      <alignment/>
      <protection hidden="1"/>
    </xf>
    <xf numFmtId="171" fontId="2" fillId="0" borderId="0" xfId="0" applyNumberFormat="1" applyFont="1" applyAlignment="1" applyProtection="1">
      <alignment horizontal="center"/>
      <protection hidden="1"/>
    </xf>
    <xf numFmtId="49" fontId="2" fillId="0" borderId="21" xfId="0" applyNumberFormat="1" applyFont="1" applyBorder="1" applyAlignment="1" applyProtection="1">
      <alignment/>
      <protection hidden="1"/>
    </xf>
    <xf numFmtId="0" fontId="0" fillId="0" borderId="10" xfId="0" applyBorder="1" applyAlignment="1">
      <alignment horizontal="center"/>
    </xf>
    <xf numFmtId="0" fontId="0" fillId="0" borderId="0" xfId="0" applyAlignment="1">
      <alignment wrapText="1"/>
    </xf>
    <xf numFmtId="0" fontId="15" fillId="0" borderId="0" xfId="0" applyFont="1" applyBorder="1" applyAlignment="1" applyProtection="1">
      <alignment/>
      <protection hidden="1"/>
    </xf>
    <xf numFmtId="0" fontId="3" fillId="34" borderId="10" xfId="0" applyFont="1" applyFill="1" applyBorder="1" applyAlignment="1" applyProtection="1">
      <alignment horizontal="center"/>
      <protection hidden="1"/>
    </xf>
    <xf numFmtId="49" fontId="3" fillId="0" borderId="0" xfId="0" applyNumberFormat="1" applyFont="1" applyAlignment="1" applyProtection="1">
      <alignment horizontal="right"/>
      <protection hidden="1"/>
    </xf>
    <xf numFmtId="49" fontId="3" fillId="0" borderId="0" xfId="0" applyNumberFormat="1" applyFont="1" applyAlignment="1" applyProtection="1" quotePrefix="1">
      <alignment horizontal="right"/>
      <protection hidden="1"/>
    </xf>
    <xf numFmtId="49" fontId="3" fillId="0" borderId="0" xfId="0" applyNumberFormat="1" applyFont="1" applyAlignment="1" applyProtection="1">
      <alignment/>
      <protection hidden="1"/>
    </xf>
    <xf numFmtId="49" fontId="3" fillId="0" borderId="0" xfId="0" applyNumberFormat="1" applyFont="1" applyAlignment="1" applyProtection="1" quotePrefix="1">
      <alignment/>
      <protection hidden="1"/>
    </xf>
    <xf numFmtId="0" fontId="3" fillId="34" borderId="11" xfId="0" applyFont="1" applyFill="1" applyBorder="1" applyAlignment="1" applyProtection="1">
      <alignment horizontal="center"/>
      <protection hidden="1"/>
    </xf>
    <xf numFmtId="0" fontId="15" fillId="0" borderId="0" xfId="0" applyFont="1" applyAlignment="1" applyProtection="1">
      <alignment/>
      <protection hidden="1"/>
    </xf>
    <xf numFmtId="0" fontId="0" fillId="0" borderId="0" xfId="0" applyFont="1" applyAlignment="1" applyProtection="1">
      <alignment/>
      <protection hidden="1"/>
    </xf>
    <xf numFmtId="0" fontId="5" fillId="0" borderId="0" xfId="0" applyFont="1" applyAlignment="1">
      <alignment/>
    </xf>
    <xf numFmtId="0" fontId="4" fillId="0" borderId="0" xfId="0" applyFont="1" applyAlignment="1">
      <alignment/>
    </xf>
    <xf numFmtId="49" fontId="3" fillId="0" borderId="0" xfId="0" applyNumberFormat="1" applyFont="1" applyFill="1" applyAlignment="1" applyProtection="1" quotePrefix="1">
      <alignment/>
      <protection hidden="1"/>
    </xf>
    <xf numFmtId="0" fontId="2" fillId="0" borderId="0" xfId="0" applyFont="1" applyFill="1" applyAlignment="1" applyProtection="1">
      <alignment/>
      <protection hidden="1"/>
    </xf>
    <xf numFmtId="0" fontId="3" fillId="0" borderId="0" xfId="0" applyFont="1" applyFill="1" applyAlignment="1" applyProtection="1">
      <alignment wrapText="1"/>
      <protection hidden="1"/>
    </xf>
    <xf numFmtId="0" fontId="6" fillId="0" borderId="0" xfId="0" applyFont="1" applyFill="1" applyAlignment="1" applyProtection="1">
      <alignment horizontal="right"/>
      <protection hidden="1"/>
    </xf>
    <xf numFmtId="0" fontId="6" fillId="0" borderId="0" xfId="0" applyFont="1" applyFill="1" applyAlignment="1" applyProtection="1">
      <alignment/>
      <protection hidden="1"/>
    </xf>
    <xf numFmtId="164" fontId="3" fillId="0" borderId="0" xfId="0" applyNumberFormat="1" applyFont="1" applyFill="1" applyAlignment="1" applyProtection="1">
      <alignment/>
      <protection hidden="1"/>
    </xf>
    <xf numFmtId="0" fontId="0" fillId="0" borderId="0" xfId="0" applyFill="1" applyAlignment="1">
      <alignment/>
    </xf>
    <xf numFmtId="49" fontId="3" fillId="0" borderId="0" xfId="0" applyNumberFormat="1"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3" fillId="0" borderId="0" xfId="0" applyFont="1" applyFill="1" applyAlignment="1" applyProtection="1">
      <alignment horizontal="center"/>
      <protection hidden="1"/>
    </xf>
    <xf numFmtId="38" fontId="3" fillId="0" borderId="0" xfId="0" applyNumberFormat="1" applyFont="1" applyFill="1" applyAlignment="1" applyProtection="1">
      <alignment/>
      <protection hidden="1"/>
    </xf>
    <xf numFmtId="38" fontId="3" fillId="0" borderId="17" xfId="0" applyNumberFormat="1" applyFont="1" applyFill="1" applyBorder="1" applyAlignment="1" applyProtection="1">
      <alignment/>
      <protection hidden="1"/>
    </xf>
    <xf numFmtId="38" fontId="3" fillId="0" borderId="0" xfId="0" applyNumberFormat="1" applyFont="1" applyFill="1" applyBorder="1" applyAlignment="1" applyProtection="1">
      <alignment/>
      <protection hidden="1"/>
    </xf>
    <xf numFmtId="0" fontId="6" fillId="0" borderId="0" xfId="0" applyFont="1" applyFill="1" applyAlignment="1" applyProtection="1">
      <alignment horizontal="centerContinuous"/>
      <protection hidden="1"/>
    </xf>
    <xf numFmtId="0" fontId="3" fillId="0" borderId="0" xfId="0" applyFont="1" applyFill="1" applyAlignment="1" applyProtection="1">
      <alignment horizontal="centerContinuous"/>
      <protection hidden="1"/>
    </xf>
    <xf numFmtId="164" fontId="5" fillId="0" borderId="0" xfId="0" applyNumberFormat="1" applyFont="1" applyFill="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wrapText="1"/>
      <protection hidden="1"/>
    </xf>
    <xf numFmtId="164" fontId="3" fillId="0" borderId="0" xfId="0" applyNumberFormat="1" applyFont="1" applyFill="1" applyBorder="1" applyAlignment="1" applyProtection="1">
      <alignment/>
      <protection hidden="1"/>
    </xf>
    <xf numFmtId="0" fontId="9" fillId="0" borderId="0" xfId="0" applyFont="1" applyAlignment="1">
      <alignment/>
    </xf>
    <xf numFmtId="0" fontId="9" fillId="0" borderId="0" xfId="0" applyFont="1" applyAlignment="1" applyProtection="1">
      <alignment/>
      <protection hidden="1"/>
    </xf>
    <xf numFmtId="0" fontId="5" fillId="0" borderId="0" xfId="0" applyFont="1" applyFill="1" applyAlignment="1" applyProtection="1">
      <alignment/>
      <protection hidden="1"/>
    </xf>
    <xf numFmtId="173" fontId="2" fillId="0" borderId="0" xfId="0" applyNumberFormat="1" applyFont="1" applyBorder="1" applyAlignment="1" applyProtection="1">
      <alignment horizontal="center"/>
      <protection hidden="1"/>
    </xf>
    <xf numFmtId="49" fontId="3" fillId="0" borderId="0" xfId="0" applyNumberFormat="1" applyFont="1" applyFill="1" applyAlignment="1" applyProtection="1">
      <alignment horizontal="right"/>
      <protection hidden="1"/>
    </xf>
    <xf numFmtId="169" fontId="3" fillId="0" borderId="0" xfId="0" applyNumberFormat="1" applyFont="1" applyFill="1" applyAlignment="1" applyProtection="1">
      <alignment/>
      <protection hidden="1"/>
    </xf>
    <xf numFmtId="0" fontId="3" fillId="0" borderId="17" xfId="0" applyFont="1" applyFill="1" applyBorder="1" applyAlignment="1" applyProtection="1">
      <alignment/>
      <protection hidden="1"/>
    </xf>
    <xf numFmtId="169" fontId="5" fillId="0" borderId="10" xfId="0" applyNumberFormat="1" applyFont="1" applyFill="1" applyBorder="1" applyAlignment="1" applyProtection="1">
      <alignment/>
      <protection hidden="1"/>
    </xf>
    <xf numFmtId="0" fontId="25" fillId="0" borderId="0" xfId="0" applyFont="1" applyAlignment="1">
      <alignment/>
    </xf>
    <xf numFmtId="171" fontId="15" fillId="0" borderId="0" xfId="0" applyNumberFormat="1" applyFont="1" applyBorder="1" applyAlignment="1">
      <alignment horizontal="left"/>
    </xf>
    <xf numFmtId="171" fontId="15" fillId="0" borderId="0" xfId="0" applyNumberFormat="1" applyFont="1" applyAlignment="1">
      <alignment horizontal="left"/>
    </xf>
    <xf numFmtId="171" fontId="9" fillId="0" borderId="0" xfId="0" applyNumberFormat="1" applyFont="1" applyAlignment="1" applyProtection="1">
      <alignment/>
      <protection hidden="1"/>
    </xf>
    <xf numFmtId="0" fontId="19" fillId="0" borderId="0" xfId="0" applyFont="1" applyAlignment="1">
      <alignment/>
    </xf>
    <xf numFmtId="0" fontId="28" fillId="0" borderId="0" xfId="0" applyFont="1" applyAlignment="1">
      <alignment/>
    </xf>
    <xf numFmtId="0" fontId="2" fillId="0" borderId="16" xfId="0" applyFont="1" applyBorder="1" applyAlignment="1" applyProtection="1">
      <alignment/>
      <protection/>
    </xf>
    <xf numFmtId="0" fontId="29" fillId="0" borderId="0" xfId="0" applyFont="1" applyAlignment="1">
      <alignment/>
    </xf>
    <xf numFmtId="0" fontId="9" fillId="0" borderId="0" xfId="0" applyFont="1" applyBorder="1" applyAlignment="1" applyProtection="1">
      <alignment horizontal="centerContinuous"/>
      <protection hidden="1"/>
    </xf>
    <xf numFmtId="0" fontId="2" fillId="0" borderId="22" xfId="0" applyFont="1" applyBorder="1" applyAlignment="1" applyProtection="1">
      <alignment/>
      <protection hidden="1"/>
    </xf>
    <xf numFmtId="0" fontId="30" fillId="35" borderId="0" xfId="0" applyFont="1" applyFill="1" applyAlignment="1" applyProtection="1">
      <alignment/>
      <protection/>
    </xf>
    <xf numFmtId="0" fontId="31" fillId="35" borderId="0" xfId="0" applyFont="1" applyFill="1" applyAlignment="1" applyProtection="1">
      <alignment/>
      <protection/>
    </xf>
    <xf numFmtId="0" fontId="3" fillId="35" borderId="0" xfId="0" applyFont="1" applyFill="1" applyAlignment="1" applyProtection="1">
      <alignment/>
      <protection/>
    </xf>
    <xf numFmtId="169" fontId="3" fillId="35" borderId="0" xfId="0" applyNumberFormat="1" applyFont="1" applyFill="1" applyAlignment="1" applyProtection="1">
      <alignment/>
      <protection/>
    </xf>
    <xf numFmtId="0" fontId="3" fillId="35" borderId="0" xfId="0" applyFont="1" applyFill="1" applyBorder="1" applyAlignment="1" applyProtection="1">
      <alignment horizontal="center"/>
      <protection/>
    </xf>
    <xf numFmtId="0" fontId="5" fillId="35" borderId="23" xfId="0" applyFont="1" applyFill="1" applyBorder="1" applyAlignment="1">
      <alignment horizontal="left" vertical="center"/>
    </xf>
    <xf numFmtId="0" fontId="5" fillId="35" borderId="10" xfId="0" applyFont="1" applyFill="1" applyBorder="1" applyAlignment="1">
      <alignment horizontal="left" vertical="center"/>
    </xf>
    <xf numFmtId="0" fontId="3" fillId="35" borderId="10" xfId="0" applyFont="1" applyFill="1" applyBorder="1" applyAlignment="1" applyProtection="1">
      <alignment horizontal="center"/>
      <protection/>
    </xf>
    <xf numFmtId="0" fontId="0" fillId="0" borderId="0" xfId="0" applyBorder="1" applyAlignment="1">
      <alignment vertical="center"/>
    </xf>
    <xf numFmtId="0" fontId="5" fillId="35" borderId="0" xfId="0" applyFont="1" applyFill="1" applyBorder="1" applyAlignment="1">
      <alignment horizontal="left" vertical="center"/>
    </xf>
    <xf numFmtId="0" fontId="0" fillId="35" borderId="0" xfId="0" applyFill="1" applyBorder="1" applyAlignment="1">
      <alignment/>
    </xf>
    <xf numFmtId="0" fontId="0" fillId="35" borderId="0" xfId="0" applyFill="1" applyBorder="1" applyAlignment="1">
      <alignment horizontal="center"/>
    </xf>
    <xf numFmtId="0" fontId="0" fillId="35" borderId="10" xfId="0" applyFill="1" applyBorder="1" applyAlignment="1">
      <alignment/>
    </xf>
    <xf numFmtId="0" fontId="0" fillId="35" borderId="10" xfId="0" applyFill="1" applyBorder="1" applyAlignment="1">
      <alignment horizontal="center"/>
    </xf>
    <xf numFmtId="0" fontId="0" fillId="0" borderId="24" xfId="0" applyBorder="1" applyAlignment="1">
      <alignment/>
    </xf>
    <xf numFmtId="0" fontId="0" fillId="0" borderId="0" xfId="0" applyBorder="1" applyAlignment="1">
      <alignment wrapText="1"/>
    </xf>
    <xf numFmtId="0" fontId="0" fillId="0" borderId="10" xfId="0" applyBorder="1" applyAlignment="1">
      <alignment wrapText="1"/>
    </xf>
    <xf numFmtId="0" fontId="5" fillId="0" borderId="0" xfId="0" applyFont="1" applyAlignment="1">
      <alignment wrapText="1"/>
    </xf>
    <xf numFmtId="0" fontId="5" fillId="0" borderId="0" xfId="0" applyFont="1" applyFill="1" applyAlignment="1" applyProtection="1">
      <alignment/>
      <protection hidden="1"/>
    </xf>
    <xf numFmtId="171" fontId="9" fillId="0" borderId="0" xfId="0" applyNumberFormat="1" applyFont="1" applyFill="1" applyAlignment="1" applyProtection="1">
      <alignment/>
      <protection hidden="1"/>
    </xf>
    <xf numFmtId="0" fontId="12" fillId="0" borderId="0" xfId="0" applyFont="1" applyFill="1" applyAlignment="1" applyProtection="1">
      <alignment/>
      <protection hidden="1"/>
    </xf>
    <xf numFmtId="0" fontId="0" fillId="0" borderId="0" xfId="0" applyFill="1" applyAlignment="1" applyProtection="1">
      <alignment/>
      <protection hidden="1"/>
    </xf>
    <xf numFmtId="0" fontId="16" fillId="0" borderId="0" xfId="0" applyFont="1" applyAlignment="1" applyProtection="1">
      <alignment/>
      <protection hidden="1"/>
    </xf>
    <xf numFmtId="0" fontId="5" fillId="0" borderId="0" xfId="0" applyFont="1" applyBorder="1" applyAlignment="1" applyProtection="1">
      <alignment horizontal="center"/>
      <protection hidden="1"/>
    </xf>
    <xf numFmtId="0" fontId="5" fillId="0" borderId="0" xfId="0" applyFont="1" applyAlignment="1" applyProtection="1">
      <alignment horizontal="center"/>
      <protection hidden="1"/>
    </xf>
    <xf numFmtId="38" fontId="5" fillId="0" borderId="10" xfId="0" applyNumberFormat="1" applyFont="1" applyBorder="1" applyAlignment="1" applyProtection="1">
      <alignment/>
      <protection hidden="1"/>
    </xf>
    <xf numFmtId="167" fontId="12" fillId="0" borderId="10" xfId="0" applyNumberFormat="1" applyFont="1" applyBorder="1" applyAlignment="1" applyProtection="1">
      <alignment horizontal="right"/>
      <protection hidden="1"/>
    </xf>
    <xf numFmtId="172" fontId="5" fillId="0" borderId="10" xfId="0" applyNumberFormat="1" applyFont="1" applyFill="1" applyBorder="1" applyAlignment="1" applyProtection="1">
      <alignment/>
      <protection hidden="1"/>
    </xf>
    <xf numFmtId="172" fontId="5" fillId="0" borderId="0" xfId="0" applyNumberFormat="1" applyFont="1" applyAlignment="1" applyProtection="1">
      <alignment/>
      <protection hidden="1"/>
    </xf>
    <xf numFmtId="164" fontId="5" fillId="0" borderId="0" xfId="0" applyNumberFormat="1" applyFont="1" applyAlignment="1" applyProtection="1">
      <alignment/>
      <protection hidden="1"/>
    </xf>
    <xf numFmtId="172" fontId="5" fillId="0" borderId="10" xfId="0" applyNumberFormat="1" applyFont="1" applyBorder="1" applyAlignment="1" applyProtection="1">
      <alignment/>
      <protection hidden="1"/>
    </xf>
    <xf numFmtId="164" fontId="5" fillId="0" borderId="10" xfId="0" applyNumberFormat="1" applyFont="1" applyFill="1" applyBorder="1" applyAlignment="1" applyProtection="1">
      <alignment horizontal="right"/>
      <protection hidden="1"/>
    </xf>
    <xf numFmtId="164" fontId="5" fillId="33" borderId="10" xfId="0" applyNumberFormat="1" applyFont="1" applyFill="1" applyBorder="1" applyAlignment="1" applyProtection="1">
      <alignment/>
      <protection locked="0"/>
    </xf>
    <xf numFmtId="164" fontId="5" fillId="0" borderId="0" xfId="0" applyNumberFormat="1" applyFont="1" applyAlignment="1" applyProtection="1">
      <alignment/>
      <protection locked="0"/>
    </xf>
    <xf numFmtId="164" fontId="5" fillId="0" borderId="0" xfId="0" applyNumberFormat="1" applyFont="1" applyFill="1" applyBorder="1" applyAlignment="1" applyProtection="1">
      <alignment/>
      <protection hidden="1"/>
    </xf>
    <xf numFmtId="168" fontId="5" fillId="33" borderId="10" xfId="0" applyNumberFormat="1" applyFont="1" applyFill="1" applyBorder="1" applyAlignment="1" applyProtection="1">
      <alignment horizontal="center"/>
      <protection locked="0"/>
    </xf>
    <xf numFmtId="164" fontId="5" fillId="34" borderId="10" xfId="0" applyNumberFormat="1" applyFont="1" applyFill="1" applyBorder="1" applyAlignment="1" applyProtection="1">
      <alignment/>
      <protection hidden="1"/>
    </xf>
    <xf numFmtId="164" fontId="3" fillId="0" borderId="18" xfId="0" applyNumberFormat="1" applyFont="1" applyFill="1" applyBorder="1" applyAlignment="1" applyProtection="1">
      <alignment/>
      <protection hidden="1"/>
    </xf>
    <xf numFmtId="0" fontId="0" fillId="35" borderId="0" xfId="0" applyFill="1" applyAlignment="1">
      <alignment/>
    </xf>
    <xf numFmtId="0" fontId="5" fillId="35" borderId="25" xfId="0" applyFont="1" applyFill="1" applyBorder="1" applyAlignment="1">
      <alignment horizontal="left" vertical="center"/>
    </xf>
    <xf numFmtId="0" fontId="0" fillId="35" borderId="10" xfId="0" applyFill="1" applyBorder="1" applyAlignment="1">
      <alignment/>
    </xf>
    <xf numFmtId="0" fontId="0" fillId="35" borderId="24" xfId="0" applyFill="1" applyBorder="1" applyAlignment="1">
      <alignment/>
    </xf>
    <xf numFmtId="0" fontId="0" fillId="35" borderId="0" xfId="0" applyFill="1" applyBorder="1" applyAlignment="1">
      <alignment/>
    </xf>
    <xf numFmtId="0" fontId="3" fillId="35" borderId="10" xfId="0" applyFont="1" applyFill="1" applyBorder="1" applyAlignment="1" applyProtection="1">
      <alignment horizontal="centerContinuous"/>
      <protection hidden="1"/>
    </xf>
    <xf numFmtId="0" fontId="3" fillId="35" borderId="0" xfId="0" applyFont="1" applyFill="1" applyBorder="1" applyAlignment="1" applyProtection="1">
      <alignment horizontal="centerContinuous"/>
      <protection hidden="1"/>
    </xf>
    <xf numFmtId="0" fontId="3" fillId="35" borderId="0" xfId="0" applyFont="1" applyFill="1" applyBorder="1" applyAlignment="1" applyProtection="1">
      <alignment horizontal="center"/>
      <protection hidden="1"/>
    </xf>
    <xf numFmtId="0" fontId="3" fillId="35" borderId="0" xfId="0" applyFont="1" applyFill="1" applyAlignment="1" applyProtection="1">
      <alignment/>
      <protection hidden="1"/>
    </xf>
    <xf numFmtId="0" fontId="6" fillId="35" borderId="0" xfId="0" applyFont="1" applyFill="1" applyAlignment="1" applyProtection="1">
      <alignment/>
      <protection hidden="1"/>
    </xf>
    <xf numFmtId="0" fontId="3" fillId="35" borderId="10" xfId="0" applyFont="1" applyFill="1" applyBorder="1" applyAlignment="1" applyProtection="1">
      <alignment horizontal="center"/>
      <protection hidden="1"/>
    </xf>
    <xf numFmtId="0" fontId="3" fillId="35" borderId="10" xfId="0" applyFont="1" applyFill="1" applyBorder="1" applyAlignment="1" applyProtection="1">
      <alignment horizontal="center" wrapText="1"/>
      <protection hidden="1"/>
    </xf>
    <xf numFmtId="0" fontId="3" fillId="35" borderId="10" xfId="0" applyFont="1" applyFill="1" applyBorder="1" applyAlignment="1" applyProtection="1">
      <alignment/>
      <protection hidden="1"/>
    </xf>
    <xf numFmtId="0" fontId="6" fillId="35" borderId="0" xfId="0" applyFont="1" applyFill="1" applyAlignment="1" applyProtection="1">
      <alignment horizontal="right"/>
      <protection hidden="1"/>
    </xf>
    <xf numFmtId="0" fontId="2" fillId="35" borderId="0" xfId="0" applyFont="1" applyFill="1" applyAlignment="1" applyProtection="1">
      <alignment/>
      <protection hidden="1"/>
    </xf>
    <xf numFmtId="0" fontId="0" fillId="35" borderId="0" xfId="0" applyFill="1" applyAlignment="1" applyProtection="1">
      <alignment/>
      <protection hidden="1"/>
    </xf>
    <xf numFmtId="0" fontId="5" fillId="35" borderId="0" xfId="0" applyFont="1" applyFill="1" applyAlignment="1" applyProtection="1">
      <alignment/>
      <protection hidden="1"/>
    </xf>
    <xf numFmtId="0" fontId="15" fillId="35" borderId="0" xfId="0" applyFont="1" applyFill="1" applyAlignment="1" applyProtection="1">
      <alignment/>
      <protection hidden="1"/>
    </xf>
    <xf numFmtId="0" fontId="3" fillId="35" borderId="0" xfId="0" applyFont="1" applyFill="1" applyAlignment="1" applyProtection="1">
      <alignment wrapText="1"/>
      <protection hidden="1"/>
    </xf>
    <xf numFmtId="164" fontId="3" fillId="35" borderId="10" xfId="0" applyNumberFormat="1" applyFont="1" applyFill="1" applyBorder="1" applyAlignment="1" applyProtection="1">
      <alignment/>
      <protection hidden="1"/>
    </xf>
    <xf numFmtId="164" fontId="3" fillId="35" borderId="0" xfId="0" applyNumberFormat="1" applyFont="1" applyFill="1" applyAlignment="1" applyProtection="1">
      <alignment/>
      <protection hidden="1"/>
    </xf>
    <xf numFmtId="172" fontId="3" fillId="35" borderId="10" xfId="0" applyNumberFormat="1" applyFont="1" applyFill="1" applyBorder="1" applyAlignment="1" applyProtection="1">
      <alignment/>
      <protection hidden="1"/>
    </xf>
    <xf numFmtId="0" fontId="0" fillId="35" borderId="0" xfId="0" applyFill="1" applyAlignment="1" applyProtection="1">
      <alignment wrapText="1"/>
      <protection hidden="1"/>
    </xf>
    <xf numFmtId="172" fontId="3" fillId="35" borderId="0" xfId="0" applyNumberFormat="1" applyFont="1" applyFill="1" applyAlignment="1" applyProtection="1">
      <alignment/>
      <protection hidden="1"/>
    </xf>
    <xf numFmtId="0" fontId="5" fillId="35" borderId="0" xfId="0" applyFont="1" applyFill="1" applyAlignment="1" applyProtection="1">
      <alignment/>
      <protection hidden="1"/>
    </xf>
    <xf numFmtId="0" fontId="5" fillId="35" borderId="0" xfId="0" applyFont="1" applyFill="1" applyAlignment="1" applyProtection="1" quotePrefix="1">
      <alignment horizontal="left"/>
      <protection hidden="1"/>
    </xf>
    <xf numFmtId="0" fontId="5" fillId="35" borderId="0" xfId="0" applyFont="1" applyFill="1" applyAlignment="1" applyProtection="1">
      <alignment/>
      <protection hidden="1"/>
    </xf>
    <xf numFmtId="0" fontId="3" fillId="35" borderId="0" xfId="0" applyFont="1" applyFill="1" applyAlignment="1" applyProtection="1">
      <alignment/>
      <protection hidden="1"/>
    </xf>
    <xf numFmtId="164" fontId="3" fillId="35" borderId="10" xfId="0" applyNumberFormat="1" applyFont="1" applyFill="1" applyBorder="1" applyAlignment="1" applyProtection="1">
      <alignment horizontal="right"/>
      <protection hidden="1"/>
    </xf>
    <xf numFmtId="0" fontId="3" fillId="35" borderId="0" xfId="0" applyFont="1" applyFill="1" applyAlignment="1" applyProtection="1" quotePrefix="1">
      <alignment horizontal="right"/>
      <protection hidden="1"/>
    </xf>
    <xf numFmtId="0" fontId="5" fillId="35" borderId="0" xfId="0" applyFont="1" applyFill="1" applyAlignment="1" applyProtection="1">
      <alignment horizontal="left"/>
      <protection hidden="1"/>
    </xf>
    <xf numFmtId="0" fontId="3" fillId="35" borderId="0" xfId="0" applyFont="1" applyFill="1" applyAlignment="1" applyProtection="1">
      <alignment horizontal="left"/>
      <protection hidden="1"/>
    </xf>
    <xf numFmtId="0" fontId="2" fillId="35" borderId="0" xfId="0" applyFont="1" applyFill="1" applyAlignment="1" applyProtection="1">
      <alignment/>
      <protection hidden="1"/>
    </xf>
    <xf numFmtId="173" fontId="2" fillId="35" borderId="0" xfId="0" applyNumberFormat="1" applyFont="1" applyFill="1" applyBorder="1" applyAlignment="1" applyProtection="1">
      <alignment horizontal="center"/>
      <protection hidden="1"/>
    </xf>
    <xf numFmtId="0" fontId="5" fillId="35" borderId="0" xfId="0" applyFont="1" applyFill="1" applyAlignment="1">
      <alignment/>
    </xf>
    <xf numFmtId="164" fontId="3" fillId="35"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6" fillId="35" borderId="0" xfId="0" applyFont="1" applyFill="1" applyAlignment="1" applyProtection="1">
      <alignment/>
      <protection hidden="1"/>
    </xf>
    <xf numFmtId="164" fontId="3" fillId="35" borderId="10" xfId="0" applyNumberFormat="1" applyFont="1" applyFill="1" applyBorder="1" applyAlignment="1" applyProtection="1">
      <alignment/>
      <protection hidden="1"/>
    </xf>
    <xf numFmtId="164" fontId="3" fillId="35" borderId="0" xfId="0" applyNumberFormat="1" applyFont="1" applyFill="1" applyAlignment="1" applyProtection="1">
      <alignment/>
      <protection hidden="1"/>
    </xf>
    <xf numFmtId="0" fontId="3" fillId="35" borderId="0" xfId="0" applyFont="1" applyFill="1" applyAlignment="1" applyProtection="1">
      <alignment horizontal="right"/>
      <protection hidden="1"/>
    </xf>
    <xf numFmtId="0" fontId="5" fillId="35" borderId="0" xfId="0" applyFont="1" applyFill="1" applyAlignment="1" applyProtection="1">
      <alignment wrapText="1"/>
      <protection hidden="1"/>
    </xf>
    <xf numFmtId="0" fontId="6" fillId="0" borderId="0" xfId="0" applyFont="1" applyFill="1" applyAlignment="1" applyProtection="1">
      <alignment/>
      <protection hidden="1"/>
    </xf>
    <xf numFmtId="38" fontId="5" fillId="0" borderId="10" xfId="0" applyNumberFormat="1" applyFont="1" applyFill="1" applyBorder="1" applyAlignment="1" applyProtection="1">
      <alignment/>
      <protection hidden="1"/>
    </xf>
    <xf numFmtId="0" fontId="5" fillId="35" borderId="0" xfId="0" applyFont="1" applyFill="1" applyBorder="1" applyAlignment="1">
      <alignment vertical="center"/>
    </xf>
    <xf numFmtId="0" fontId="0" fillId="35" borderId="0" xfId="0" applyFill="1" applyBorder="1" applyAlignment="1">
      <alignment vertical="center"/>
    </xf>
    <xf numFmtId="0" fontId="0" fillId="35" borderId="26" xfId="0" applyFill="1" applyBorder="1" applyAlignment="1">
      <alignment/>
    </xf>
    <xf numFmtId="0" fontId="0" fillId="0" borderId="26" xfId="0" applyBorder="1" applyAlignment="1">
      <alignment/>
    </xf>
    <xf numFmtId="171" fontId="3" fillId="0" borderId="0" xfId="0" applyNumberFormat="1" applyFont="1" applyBorder="1" applyAlignment="1" applyProtection="1">
      <alignment/>
      <protection hidden="1"/>
    </xf>
    <xf numFmtId="0" fontId="5" fillId="0" borderId="0" xfId="0" applyFont="1" applyBorder="1" applyAlignment="1">
      <alignment/>
    </xf>
    <xf numFmtId="164" fontId="3" fillId="35" borderId="0" xfId="0" applyNumberFormat="1" applyFont="1" applyFill="1" applyBorder="1" applyAlignment="1" applyProtection="1">
      <alignment/>
      <protection hidden="1"/>
    </xf>
    <xf numFmtId="0" fontId="2" fillId="0" borderId="0" xfId="0" applyFont="1" applyAlignment="1" applyProtection="1">
      <alignment/>
      <protection/>
    </xf>
    <xf numFmtId="0" fontId="2" fillId="0" borderId="0" xfId="0" applyFont="1" applyAlignment="1" applyProtection="1">
      <alignment horizontal="left"/>
      <protection/>
    </xf>
    <xf numFmtId="0" fontId="12" fillId="0" borderId="10" xfId="0" applyFont="1" applyBorder="1" applyAlignment="1">
      <alignment horizontal="center"/>
    </xf>
    <xf numFmtId="0" fontId="18" fillId="0" borderId="0" xfId="0" applyFont="1" applyBorder="1" applyAlignment="1">
      <alignment vertical="center"/>
    </xf>
    <xf numFmtId="0" fontId="14" fillId="0" borderId="0" xfId="0" applyFont="1" applyBorder="1" applyAlignment="1" applyProtection="1">
      <alignment/>
      <protection hidden="1"/>
    </xf>
    <xf numFmtId="0" fontId="18" fillId="0" borderId="0" xfId="0" applyFont="1" applyAlignment="1">
      <alignment/>
    </xf>
    <xf numFmtId="0" fontId="12" fillId="0" borderId="12" xfId="0" applyFont="1" applyBorder="1" applyAlignment="1">
      <alignment/>
    </xf>
    <xf numFmtId="0" fontId="3" fillId="0" borderId="27" xfId="0" applyFont="1" applyBorder="1" applyAlignment="1" applyProtection="1">
      <alignment/>
      <protection hidden="1"/>
    </xf>
    <xf numFmtId="0" fontId="3" fillId="0" borderId="27" xfId="0" applyFont="1" applyBorder="1" applyAlignment="1" applyProtection="1">
      <alignment horizontal="left"/>
      <protection hidden="1"/>
    </xf>
    <xf numFmtId="0" fontId="19" fillId="0" borderId="0" xfId="0" applyFont="1" applyBorder="1" applyAlignment="1" applyProtection="1">
      <alignment/>
      <protection hidden="1"/>
    </xf>
    <xf numFmtId="0" fontId="3" fillId="0" borderId="28" xfId="0" applyFont="1" applyBorder="1" applyAlignment="1" applyProtection="1">
      <alignment horizontal="left"/>
      <protection hidden="1"/>
    </xf>
    <xf numFmtId="0" fontId="3" fillId="0" borderId="28" xfId="0" applyFont="1" applyBorder="1" applyAlignment="1" applyProtection="1">
      <alignment horizontal="centerContinuous"/>
      <protection hidden="1"/>
    </xf>
    <xf numFmtId="0" fontId="3" fillId="0" borderId="28" xfId="0" applyFont="1" applyBorder="1" applyAlignment="1" applyProtection="1">
      <alignment/>
      <protection hidden="1"/>
    </xf>
    <xf numFmtId="0" fontId="12" fillId="0" borderId="14" xfId="0" applyFont="1" applyBorder="1" applyAlignment="1" applyProtection="1">
      <alignment/>
      <protection hidden="1"/>
    </xf>
    <xf numFmtId="0" fontId="14" fillId="0" borderId="0" xfId="0" applyFont="1" applyAlignment="1" applyProtection="1">
      <alignment/>
      <protection hidden="1"/>
    </xf>
    <xf numFmtId="0" fontId="14" fillId="0" borderId="0" xfId="0" applyFont="1" applyAlignment="1" applyProtection="1">
      <alignment horizontal="right"/>
      <protection hidden="1"/>
    </xf>
    <xf numFmtId="171" fontId="14" fillId="0" borderId="0" xfId="0" applyNumberFormat="1" applyFont="1" applyBorder="1" applyAlignment="1" applyProtection="1" quotePrefix="1">
      <alignment horizontal="center"/>
      <protection hidden="1"/>
    </xf>
    <xf numFmtId="49" fontId="12" fillId="0" borderId="0" xfId="0" applyNumberFormat="1" applyFont="1" applyAlignment="1" applyProtection="1">
      <alignment horizontal="left"/>
      <protection hidden="1"/>
    </xf>
    <xf numFmtId="171" fontId="12" fillId="0" borderId="14" xfId="0" applyNumberFormat="1" applyFont="1" applyBorder="1" applyAlignment="1" applyProtection="1" quotePrefix="1">
      <alignment horizontal="center"/>
      <protection hidden="1"/>
    </xf>
    <xf numFmtId="0" fontId="16" fillId="0" borderId="0" xfId="0" applyFont="1" applyAlignment="1" applyProtection="1">
      <alignment/>
      <protection hidden="1"/>
    </xf>
    <xf numFmtId="14" fontId="14" fillId="0" borderId="10" xfId="0" applyNumberFormat="1" applyFont="1" applyBorder="1" applyAlignment="1" applyProtection="1">
      <alignment horizontal="center"/>
      <protection hidden="1"/>
    </xf>
    <xf numFmtId="0" fontId="14" fillId="0" borderId="0" xfId="0" applyFont="1" applyBorder="1" applyAlignment="1" applyProtection="1" quotePrefix="1">
      <alignment horizontal="right"/>
      <protection hidden="1"/>
    </xf>
    <xf numFmtId="0" fontId="21" fillId="0" borderId="0" xfId="0" applyFont="1" applyBorder="1" applyAlignment="1" applyProtection="1">
      <alignment horizontal="centerContinuous"/>
      <protection hidden="1"/>
    </xf>
    <xf numFmtId="0" fontId="21" fillId="0" borderId="0" xfId="0" applyFont="1" applyBorder="1" applyAlignment="1" applyProtection="1">
      <alignment/>
      <protection hidden="1"/>
    </xf>
    <xf numFmtId="0" fontId="12" fillId="0" borderId="14" xfId="0" applyFont="1" applyBorder="1" applyAlignment="1" applyProtection="1">
      <alignment horizontal="right"/>
      <protection hidden="1"/>
    </xf>
    <xf numFmtId="0" fontId="3" fillId="34" borderId="0" xfId="0" applyFont="1" applyFill="1" applyBorder="1" applyAlignment="1" applyProtection="1">
      <alignment/>
      <protection/>
    </xf>
    <xf numFmtId="0" fontId="10" fillId="0" borderId="0" xfId="0" applyFont="1" applyAlignment="1">
      <alignment horizontal="justify" vertical="center"/>
    </xf>
    <xf numFmtId="49" fontId="12" fillId="0" borderId="14" xfId="0" applyNumberFormat="1" applyFont="1" applyBorder="1" applyAlignment="1" applyProtection="1">
      <alignment horizontal="left"/>
      <protection hidden="1"/>
    </xf>
    <xf numFmtId="0" fontId="2" fillId="0" borderId="14" xfId="0" applyFont="1" applyBorder="1" applyAlignment="1" applyProtection="1">
      <alignment horizontal="centerContinuous"/>
      <protection hidden="1"/>
    </xf>
    <xf numFmtId="49" fontId="9" fillId="0" borderId="14" xfId="0" applyNumberFormat="1" applyFont="1" applyBorder="1" applyAlignment="1" applyProtection="1">
      <alignment horizontal="left"/>
      <protection hidden="1"/>
    </xf>
    <xf numFmtId="49" fontId="2" fillId="0" borderId="14" xfId="0" applyNumberFormat="1" applyFont="1" applyBorder="1" applyAlignment="1" applyProtection="1">
      <alignment horizontal="centerContinuous"/>
      <protection hidden="1"/>
    </xf>
    <xf numFmtId="171" fontId="9" fillId="0" borderId="14" xfId="0" applyNumberFormat="1" applyFont="1" applyBorder="1" applyAlignment="1" applyProtection="1" quotePrefix="1">
      <alignment horizontal="center"/>
      <protection hidden="1"/>
    </xf>
    <xf numFmtId="0" fontId="2" fillId="0" borderId="14" xfId="0" applyFont="1" applyBorder="1" applyAlignment="1" applyProtection="1">
      <alignment horizontal="right"/>
      <protection hidden="1"/>
    </xf>
    <xf numFmtId="0" fontId="5" fillId="0" borderId="14" xfId="0" applyFont="1" applyBorder="1" applyAlignment="1" applyProtection="1">
      <alignment/>
      <protection hidden="1"/>
    </xf>
    <xf numFmtId="0" fontId="15" fillId="33" borderId="29" xfId="0" applyFont="1" applyFill="1" applyBorder="1" applyAlignment="1" applyProtection="1">
      <alignment wrapText="1"/>
      <protection locked="0"/>
    </xf>
    <xf numFmtId="0" fontId="0" fillId="0" borderId="27" xfId="0" applyBorder="1" applyAlignment="1" applyProtection="1">
      <alignment wrapText="1"/>
      <protection locked="0"/>
    </xf>
    <xf numFmtId="0" fontId="0" fillId="0" borderId="30" xfId="0" applyBorder="1" applyAlignment="1" applyProtection="1">
      <alignment wrapText="1"/>
      <protection locked="0"/>
    </xf>
    <xf numFmtId="0" fontId="15" fillId="33" borderId="23" xfId="0"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26" xfId="0" applyBorder="1" applyAlignment="1" applyProtection="1">
      <alignment wrapText="1"/>
      <protection locked="0"/>
    </xf>
    <xf numFmtId="0" fontId="0" fillId="0" borderId="25" xfId="0" applyBorder="1" applyAlignment="1" applyProtection="1">
      <alignment wrapText="1"/>
      <protection locked="0"/>
    </xf>
    <xf numFmtId="0" fontId="0" fillId="0" borderId="10" xfId="0" applyBorder="1" applyAlignment="1" applyProtection="1">
      <alignment wrapText="1"/>
      <protection locked="0"/>
    </xf>
    <xf numFmtId="0" fontId="0" fillId="0" borderId="24" xfId="0" applyBorder="1" applyAlignment="1" applyProtection="1">
      <alignment wrapText="1"/>
      <protection locked="0"/>
    </xf>
    <xf numFmtId="166" fontId="5" fillId="33"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49" fontId="5" fillId="33" borderId="10" xfId="0" applyNumberFormat="1" applyFont="1" applyFill="1" applyBorder="1" applyAlignment="1" applyProtection="1">
      <alignment horizontal="center"/>
      <protection locked="0"/>
    </xf>
    <xf numFmtId="49" fontId="5" fillId="33" borderId="10" xfId="0" applyNumberFormat="1" applyFont="1" applyFill="1" applyBorder="1" applyAlignment="1" applyProtection="1">
      <alignment/>
      <protection locked="0"/>
    </xf>
    <xf numFmtId="0" fontId="0" fillId="0" borderId="10" xfId="0" applyBorder="1" applyAlignment="1" applyProtection="1">
      <alignment/>
      <protection locked="0"/>
    </xf>
    <xf numFmtId="170" fontId="5" fillId="33" borderId="10" xfId="0" applyNumberFormat="1" applyFont="1" applyFill="1" applyBorder="1" applyAlignment="1" applyProtection="1">
      <alignment/>
      <protection locked="0"/>
    </xf>
    <xf numFmtId="0" fontId="5" fillId="0" borderId="10" xfId="0" applyFont="1" applyBorder="1" applyAlignment="1" applyProtection="1">
      <alignment/>
      <protection locked="0"/>
    </xf>
    <xf numFmtId="0" fontId="18" fillId="0" borderId="29" xfId="0" applyFont="1"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24" xfId="0" applyBorder="1" applyAlignment="1">
      <alignment vertical="center" wrapText="1"/>
    </xf>
    <xf numFmtId="0" fontId="2" fillId="34" borderId="0" xfId="0" applyFont="1" applyFill="1" applyAlignment="1" applyProtection="1">
      <alignment horizontal="justify" wrapText="1"/>
      <protection/>
    </xf>
    <xf numFmtId="0" fontId="0" fillId="0" borderId="0" xfId="0" applyAlignment="1">
      <alignment horizontal="justify" wrapText="1"/>
    </xf>
    <xf numFmtId="0" fontId="3" fillId="33" borderId="11"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3" fillId="33" borderId="10" xfId="0" applyFont="1" applyFill="1" applyBorder="1" applyAlignment="1" applyProtection="1">
      <alignment/>
      <protection locked="0"/>
    </xf>
    <xf numFmtId="0" fontId="3" fillId="33" borderId="10" xfId="0" applyFont="1" applyFill="1" applyBorder="1" applyAlignment="1" applyProtection="1">
      <alignment horizontal="center"/>
      <protection locked="0"/>
    </xf>
    <xf numFmtId="169" fontId="3" fillId="33" borderId="10" xfId="0" applyNumberFormat="1" applyFont="1" applyFill="1" applyBorder="1" applyAlignment="1" applyProtection="1">
      <alignment horizontal="center"/>
      <protection locked="0"/>
    </xf>
    <xf numFmtId="169" fontId="3" fillId="33" borderId="0"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6" fillId="0" borderId="0" xfId="0" applyFont="1" applyBorder="1" applyAlignment="1" applyProtection="1">
      <alignment vertical="top" wrapText="1"/>
      <protection hidden="1"/>
    </xf>
    <xf numFmtId="0" fontId="0" fillId="0" borderId="0" xfId="0" applyAlignment="1" applyProtection="1">
      <alignment wrapText="1"/>
      <protection hidden="1"/>
    </xf>
    <xf numFmtId="0" fontId="2" fillId="34" borderId="0" xfId="0" applyFont="1" applyFill="1" applyBorder="1" applyAlignment="1" applyProtection="1">
      <alignment horizontal="justify" vertical="center" wrapText="1"/>
      <protection hidden="1"/>
    </xf>
    <xf numFmtId="0" fontId="0" fillId="0" borderId="0" xfId="0" applyBorder="1" applyAlignment="1">
      <alignment horizontal="justify" vertical="center" wrapText="1"/>
    </xf>
    <xf numFmtId="0" fontId="0" fillId="0" borderId="0" xfId="0" applyAlignment="1">
      <alignment wrapText="1"/>
    </xf>
    <xf numFmtId="0" fontId="0" fillId="0" borderId="0" xfId="0" applyAlignment="1">
      <alignment horizontal="justify" vertical="center" wrapText="1"/>
    </xf>
    <xf numFmtId="0" fontId="3" fillId="33" borderId="10" xfId="0"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3" fillId="0" borderId="10" xfId="0" applyNumberFormat="1" applyFont="1" applyBorder="1" applyAlignment="1" applyProtection="1">
      <alignment horizontal="center"/>
      <protection hidden="1"/>
    </xf>
    <xf numFmtId="0" fontId="0" fillId="0" borderId="10" xfId="0" applyNumberFormat="1" applyBorder="1" applyAlignment="1" applyProtection="1">
      <alignment horizontal="center"/>
      <protection hidden="1"/>
    </xf>
    <xf numFmtId="0" fontId="5" fillId="0" borderId="0" xfId="0" applyFont="1" applyFill="1" applyAlignment="1" quotePrefix="1">
      <alignment/>
    </xf>
    <xf numFmtId="0" fontId="0" fillId="0" borderId="0" xfId="0" applyAlignment="1">
      <alignment/>
    </xf>
    <xf numFmtId="0" fontId="15" fillId="0" borderId="29" xfId="0" applyFont="1" applyBorder="1" applyAlignment="1" applyProtection="1">
      <alignment vertical="center" wrapText="1"/>
      <protection hidden="1"/>
    </xf>
    <xf numFmtId="0" fontId="15" fillId="0" borderId="27" xfId="0" applyFont="1" applyBorder="1" applyAlignment="1">
      <alignment wrapText="1"/>
    </xf>
    <xf numFmtId="0" fontId="15" fillId="0" borderId="30" xfId="0" applyFont="1" applyBorder="1" applyAlignment="1">
      <alignment wrapText="1"/>
    </xf>
    <xf numFmtId="0" fontId="15" fillId="0" borderId="23" xfId="0" applyFont="1" applyBorder="1" applyAlignment="1" applyProtection="1">
      <alignment vertical="center" wrapText="1"/>
      <protection hidden="1"/>
    </xf>
    <xf numFmtId="0" fontId="15" fillId="0" borderId="0" xfId="0" applyFont="1" applyBorder="1" applyAlignment="1">
      <alignment wrapText="1"/>
    </xf>
    <xf numFmtId="0" fontId="15" fillId="0" borderId="26" xfId="0" applyFont="1" applyBorder="1" applyAlignment="1">
      <alignment wrapText="1"/>
    </xf>
    <xf numFmtId="0" fontId="15" fillId="0" borderId="25" xfId="0" applyFont="1" applyBorder="1" applyAlignment="1">
      <alignment wrapText="1"/>
    </xf>
    <xf numFmtId="0" fontId="15" fillId="0" borderId="10" xfId="0" applyFont="1" applyBorder="1" applyAlignment="1">
      <alignment wrapText="1"/>
    </xf>
    <xf numFmtId="0" fontId="15" fillId="0" borderId="24" xfId="0" applyFont="1" applyBorder="1" applyAlignment="1">
      <alignment wrapText="1"/>
    </xf>
    <xf numFmtId="0" fontId="3" fillId="0" borderId="0" xfId="0" applyNumberFormat="1" applyFont="1" applyAlignment="1" applyProtection="1">
      <alignment wrapText="1"/>
      <protection hidden="1"/>
    </xf>
    <xf numFmtId="49" fontId="3" fillId="0" borderId="29" xfId="0" applyNumberFormat="1" applyFont="1" applyBorder="1" applyAlignment="1" applyProtection="1">
      <alignment wrapText="1"/>
      <protection hidden="1"/>
    </xf>
    <xf numFmtId="0" fontId="0" fillId="0" borderId="27" xfId="0" applyBorder="1" applyAlignment="1">
      <alignment wrapText="1"/>
    </xf>
    <xf numFmtId="0" fontId="0" fillId="0" borderId="30" xfId="0" applyBorder="1" applyAlignment="1">
      <alignment wrapText="1"/>
    </xf>
    <xf numFmtId="49" fontId="3" fillId="0" borderId="23" xfId="0" applyNumberFormat="1" applyFont="1" applyBorder="1" applyAlignment="1" applyProtection="1">
      <alignment wrapText="1"/>
      <protection hidden="1"/>
    </xf>
    <xf numFmtId="0" fontId="0" fillId="0" borderId="0" xfId="0" applyBorder="1" applyAlignment="1">
      <alignment wrapText="1"/>
    </xf>
    <xf numFmtId="0" fontId="0" fillId="0" borderId="26" xfId="0" applyBorder="1" applyAlignment="1">
      <alignment wrapText="1"/>
    </xf>
    <xf numFmtId="0" fontId="0" fillId="0" borderId="25" xfId="0" applyBorder="1" applyAlignment="1">
      <alignment wrapText="1"/>
    </xf>
    <xf numFmtId="0" fontId="0" fillId="0" borderId="10" xfId="0" applyBorder="1" applyAlignment="1">
      <alignment wrapText="1"/>
    </xf>
    <xf numFmtId="0" fontId="0" fillId="0" borderId="24" xfId="0" applyBorder="1" applyAlignment="1">
      <alignment wrapText="1"/>
    </xf>
    <xf numFmtId="0" fontId="8" fillId="0" borderId="0" xfId="0" applyFont="1" applyAlignment="1" applyProtection="1">
      <alignment wrapText="1"/>
      <protection hidden="1"/>
    </xf>
    <xf numFmtId="0" fontId="6" fillId="0" borderId="0" xfId="0" applyFont="1" applyAlignment="1" applyProtection="1">
      <alignment wrapText="1"/>
      <protection hidden="1"/>
    </xf>
    <xf numFmtId="0" fontId="2" fillId="0" borderId="0" xfId="0" applyFont="1" applyAlignment="1" applyProtection="1">
      <alignment wrapText="1"/>
      <protection hidden="1"/>
    </xf>
    <xf numFmtId="0" fontId="5" fillId="0" borderId="0" xfId="0" applyFont="1" applyAlignment="1" applyProtection="1">
      <alignment wrapText="1"/>
      <protection hidden="1"/>
    </xf>
    <xf numFmtId="0" fontId="5" fillId="0" borderId="0" xfId="0" applyFont="1" applyAlignment="1">
      <alignment wrapText="1"/>
    </xf>
    <xf numFmtId="0" fontId="5" fillId="0" borderId="0" xfId="0" applyFont="1" applyAlignment="1" applyProtection="1">
      <alignment vertical="center" wrapText="1"/>
      <protection hidden="1"/>
    </xf>
    <xf numFmtId="0" fontId="0" fillId="0" borderId="0" xfId="0" applyAlignment="1">
      <alignment vertical="center" wrapText="1"/>
    </xf>
    <xf numFmtId="0" fontId="5" fillId="0" borderId="0" xfId="0" applyFont="1" applyAlignment="1">
      <alignment vertical="center" wrapText="1"/>
    </xf>
    <xf numFmtId="0" fontId="15" fillId="0" borderId="29" xfId="0" applyFont="1" applyBorder="1" applyAlignment="1" applyProtection="1">
      <alignment horizontal="justify" vertical="center" wrapText="1"/>
      <protection hidden="1"/>
    </xf>
    <xf numFmtId="0" fontId="15" fillId="0" borderId="27" xfId="0" applyFont="1" applyBorder="1" applyAlignment="1">
      <alignment horizontal="justify" wrapText="1"/>
    </xf>
    <xf numFmtId="0" fontId="15" fillId="0" borderId="30" xfId="0" applyFont="1" applyBorder="1" applyAlignment="1">
      <alignment horizontal="justify" wrapText="1"/>
    </xf>
    <xf numFmtId="0" fontId="15" fillId="0" borderId="23" xfId="0" applyFont="1" applyBorder="1" applyAlignment="1">
      <alignment horizontal="justify" wrapText="1"/>
    </xf>
    <xf numFmtId="0" fontId="15" fillId="0" borderId="0" xfId="0" applyFont="1" applyBorder="1" applyAlignment="1">
      <alignment horizontal="justify" wrapText="1"/>
    </xf>
    <xf numFmtId="0" fontId="15" fillId="0" borderId="26" xfId="0" applyFont="1" applyBorder="1" applyAlignment="1">
      <alignment horizontal="justify" wrapText="1"/>
    </xf>
    <xf numFmtId="0" fontId="15" fillId="0" borderId="25" xfId="0" applyFont="1" applyBorder="1" applyAlignment="1">
      <alignment horizontal="justify" wrapText="1"/>
    </xf>
    <xf numFmtId="0" fontId="15" fillId="0" borderId="10" xfId="0" applyFont="1" applyBorder="1" applyAlignment="1">
      <alignment horizontal="justify" wrapText="1"/>
    </xf>
    <xf numFmtId="0" fontId="15" fillId="0" borderId="24" xfId="0" applyFont="1" applyBorder="1" applyAlignment="1">
      <alignment horizontal="justify" wrapText="1"/>
    </xf>
    <xf numFmtId="0" fontId="6" fillId="0" borderId="0" xfId="0" applyFont="1" applyAlignment="1" applyProtection="1">
      <alignment horizontal="justify" vertical="center" wrapText="1"/>
      <protection hidden="1"/>
    </xf>
    <xf numFmtId="0" fontId="6" fillId="0" borderId="0" xfId="0" applyFont="1" applyAlignment="1">
      <alignment vertical="center" wrapText="1"/>
    </xf>
    <xf numFmtId="0" fontId="2" fillId="0" borderId="0" xfId="0" applyFont="1" applyAlignment="1" applyProtection="1">
      <alignment horizontal="justify" vertical="top" wrapText="1"/>
      <protection hidden="1"/>
    </xf>
    <xf numFmtId="0" fontId="0" fillId="0" borderId="0" xfId="0" applyAlignment="1" applyProtection="1">
      <alignment horizontal="justify" vertical="top" wrapText="1"/>
      <protection hidden="1"/>
    </xf>
    <xf numFmtId="0" fontId="3" fillId="0" borderId="0" xfId="0" applyFont="1" applyAlignment="1" applyProtection="1">
      <alignment horizontal="justify" vertical="top" wrapText="1"/>
      <protection hidden="1"/>
    </xf>
    <xf numFmtId="0" fontId="0"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5" fillId="35" borderId="0" xfId="0" applyFont="1" applyFill="1" applyBorder="1" applyAlignment="1" applyProtection="1">
      <alignment horizontal="center"/>
      <protection/>
    </xf>
    <xf numFmtId="0" fontId="5" fillId="35" borderId="0" xfId="0" applyFont="1" applyFill="1" applyBorder="1" applyAlignment="1">
      <alignment/>
    </xf>
    <xf numFmtId="0" fontId="5" fillId="35" borderId="29" xfId="0" applyFont="1" applyFill="1" applyBorder="1" applyAlignment="1" applyProtection="1">
      <alignment horizontal="left" vertical="center" wrapText="1"/>
      <protection/>
    </xf>
    <xf numFmtId="0" fontId="0" fillId="35" borderId="27" xfId="0" applyFill="1" applyBorder="1" applyAlignment="1">
      <alignment horizontal="left" vertical="center" wrapText="1"/>
    </xf>
    <xf numFmtId="0" fontId="0" fillId="35" borderId="27" xfId="0" applyFill="1" applyBorder="1" applyAlignment="1">
      <alignment wrapText="1"/>
    </xf>
    <xf numFmtId="0" fontId="0" fillId="35" borderId="30" xfId="0" applyFill="1" applyBorder="1" applyAlignment="1">
      <alignment wrapText="1"/>
    </xf>
    <xf numFmtId="0" fontId="0" fillId="35" borderId="23" xfId="0" applyFill="1" applyBorder="1" applyAlignment="1">
      <alignment horizontal="left" vertical="center" wrapText="1"/>
    </xf>
    <xf numFmtId="0" fontId="0" fillId="35" borderId="0" xfId="0" applyFill="1" applyBorder="1" applyAlignment="1">
      <alignment horizontal="left" vertical="center" wrapText="1"/>
    </xf>
    <xf numFmtId="0" fontId="0" fillId="35" borderId="0" xfId="0" applyFill="1" applyBorder="1" applyAlignment="1">
      <alignment wrapText="1"/>
    </xf>
    <xf numFmtId="0" fontId="0" fillId="35" borderId="26" xfId="0" applyFill="1" applyBorder="1" applyAlignment="1">
      <alignment wrapText="1"/>
    </xf>
    <xf numFmtId="0" fontId="5" fillId="35" borderId="0" xfId="0" applyFont="1" applyFill="1" applyBorder="1" applyAlignment="1">
      <alignment vertical="center" wrapText="1"/>
    </xf>
    <xf numFmtId="0" fontId="0" fillId="35" borderId="0" xfId="0" applyFill="1" applyBorder="1" applyAlignment="1">
      <alignment vertical="center" wrapText="1"/>
    </xf>
    <xf numFmtId="49" fontId="5" fillId="0" borderId="29" xfId="0" applyNumberFormat="1" applyFont="1" applyBorder="1" applyAlignment="1" applyProtection="1">
      <alignment wrapText="1"/>
      <protection hidden="1"/>
    </xf>
    <xf numFmtId="0" fontId="5" fillId="0" borderId="27" xfId="0" applyFont="1" applyBorder="1" applyAlignment="1">
      <alignment wrapText="1"/>
    </xf>
    <xf numFmtId="0" fontId="5" fillId="0" borderId="30" xfId="0" applyFont="1" applyBorder="1" applyAlignment="1">
      <alignment wrapText="1"/>
    </xf>
    <xf numFmtId="0" fontId="5" fillId="0" borderId="23" xfId="0" applyFont="1" applyBorder="1" applyAlignment="1">
      <alignment wrapText="1"/>
    </xf>
    <xf numFmtId="0" fontId="5" fillId="0" borderId="0" xfId="0" applyFont="1" applyBorder="1" applyAlignment="1">
      <alignment wrapText="1"/>
    </xf>
    <xf numFmtId="0" fontId="5" fillId="0" borderId="26" xfId="0" applyFont="1" applyBorder="1" applyAlignment="1">
      <alignment wrapText="1"/>
    </xf>
    <xf numFmtId="49" fontId="5" fillId="0" borderId="29" xfId="0" applyNumberFormat="1" applyFont="1" applyBorder="1" applyAlignment="1" applyProtection="1">
      <alignment horizontal="justify" wrapText="1"/>
      <protection hidden="1"/>
    </xf>
    <xf numFmtId="0" fontId="0" fillId="0" borderId="27" xfId="0" applyBorder="1" applyAlignment="1">
      <alignment horizontal="justify" wrapText="1"/>
    </xf>
    <xf numFmtId="0" fontId="0" fillId="0" borderId="30" xfId="0" applyBorder="1" applyAlignment="1">
      <alignment horizontal="justify" wrapText="1"/>
    </xf>
    <xf numFmtId="0" fontId="0" fillId="0" borderId="23" xfId="0" applyBorder="1" applyAlignment="1">
      <alignment horizontal="justify" wrapText="1"/>
    </xf>
    <xf numFmtId="0" fontId="0" fillId="0" borderId="0" xfId="0" applyBorder="1" applyAlignment="1">
      <alignment horizontal="justify" wrapText="1"/>
    </xf>
    <xf numFmtId="0" fontId="0" fillId="0" borderId="26" xfId="0" applyBorder="1" applyAlignment="1">
      <alignment horizontal="justify" wrapText="1"/>
    </xf>
    <xf numFmtId="0" fontId="5" fillId="0" borderId="0" xfId="0" applyFont="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84"/>
  <sheetViews>
    <sheetView showGridLines="0" tabSelected="1" zoomScalePageLayoutView="0" workbookViewId="0" topLeftCell="A1">
      <selection activeCell="A2" sqref="A2:E2"/>
    </sheetView>
  </sheetViews>
  <sheetFormatPr defaultColWidth="9.00390625" defaultRowHeight="15.75"/>
  <cols>
    <col min="1" max="1" width="2.375" style="3" customWidth="1"/>
    <col min="2" max="2" width="4.625" style="3" customWidth="1"/>
    <col min="3" max="3" width="11.625" style="3" customWidth="1"/>
    <col min="4" max="4" width="1.25" style="3" customWidth="1"/>
    <col min="5" max="5" width="13.625" style="3" customWidth="1"/>
    <col min="6" max="6" width="14.875" style="3" customWidth="1"/>
    <col min="7" max="7" width="11.125" style="3" customWidth="1"/>
    <col min="8" max="8" width="14.875" style="3" customWidth="1"/>
    <col min="9" max="9" width="0.875" style="3" customWidth="1"/>
    <col min="10" max="10" width="14.875" style="3" customWidth="1"/>
    <col min="11" max="11" width="0.875" style="3" customWidth="1"/>
    <col min="12" max="12" width="14.875" style="3" customWidth="1"/>
    <col min="13" max="13" width="0.875" style="3" customWidth="1"/>
    <col min="14" max="14" width="14.875" style="3" customWidth="1"/>
    <col min="15" max="15" width="0.875" style="3" customWidth="1"/>
    <col min="16" max="16" width="14.875" style="3" customWidth="1"/>
    <col min="17" max="18" width="0.875" style="3" customWidth="1"/>
    <col min="19" max="19" width="1.37890625" style="3" customWidth="1"/>
    <col min="20" max="20" width="0.5" style="3" customWidth="1"/>
    <col min="21" max="16384" width="9.00390625" style="3" customWidth="1"/>
  </cols>
  <sheetData>
    <row r="1" ht="7.5" customHeight="1">
      <c r="A1" s="3" t="s">
        <v>19</v>
      </c>
    </row>
    <row r="2" spans="1:14" ht="12.75">
      <c r="A2" s="441"/>
      <c r="B2" s="441"/>
      <c r="C2" s="441"/>
      <c r="D2" s="441"/>
      <c r="E2" s="441"/>
      <c r="H2" s="25"/>
      <c r="I2" s="42" t="s">
        <v>100</v>
      </c>
      <c r="J2" s="24"/>
      <c r="K2" s="42" t="s">
        <v>100</v>
      </c>
      <c r="L2" s="24"/>
      <c r="N2" s="26"/>
    </row>
    <row r="3" spans="1:14" ht="12.75">
      <c r="A3" s="6" t="s">
        <v>85</v>
      </c>
      <c r="B3" s="6"/>
      <c r="C3" s="6"/>
      <c r="D3" s="6"/>
      <c r="E3" s="6"/>
      <c r="H3" s="6" t="s">
        <v>235</v>
      </c>
      <c r="I3" s="5"/>
      <c r="J3" s="6"/>
      <c r="K3" s="5"/>
      <c r="L3" s="5"/>
      <c r="N3" s="13" t="s">
        <v>79</v>
      </c>
    </row>
    <row r="4" spans="1:18" ht="15" customHeight="1">
      <c r="A4" s="219" t="s">
        <v>91</v>
      </c>
      <c r="B4" s="31"/>
      <c r="C4" s="31"/>
      <c r="D4" s="31"/>
      <c r="E4" s="31"/>
      <c r="F4" s="1"/>
      <c r="G4" s="1"/>
      <c r="H4" s="1"/>
      <c r="I4" s="1"/>
      <c r="J4" s="1"/>
      <c r="K4" s="1"/>
      <c r="L4" s="1"/>
      <c r="M4" s="1"/>
      <c r="N4" s="1"/>
      <c r="R4" s="38" t="s">
        <v>370</v>
      </c>
    </row>
    <row r="5" spans="1:18" ht="15" customHeight="1">
      <c r="A5" s="394" t="s">
        <v>374</v>
      </c>
      <c r="B5" s="31"/>
      <c r="C5" s="31"/>
      <c r="D5" s="31"/>
      <c r="E5" s="31"/>
      <c r="F5" s="1"/>
      <c r="G5" s="1"/>
      <c r="H5" s="1"/>
      <c r="I5" s="1"/>
      <c r="J5" s="1"/>
      <c r="K5" s="1"/>
      <c r="L5" s="1"/>
      <c r="M5" s="1"/>
      <c r="N5" s="1"/>
      <c r="O5" s="38" t="s">
        <v>237</v>
      </c>
      <c r="P5" s="398">
        <v>2015</v>
      </c>
      <c r="R5" s="38"/>
    </row>
    <row r="6" spans="1:18" ht="16.5" thickBot="1">
      <c r="A6" s="402" t="s">
        <v>375</v>
      </c>
      <c r="B6" s="30"/>
      <c r="C6" s="30"/>
      <c r="D6" s="30"/>
      <c r="E6" s="30"/>
      <c r="F6" s="32"/>
      <c r="G6" s="32"/>
      <c r="H6" s="32"/>
      <c r="I6" s="32"/>
      <c r="J6" s="32"/>
      <c r="K6" s="32"/>
      <c r="L6" s="32"/>
      <c r="M6" s="32"/>
      <c r="N6" s="32"/>
      <c r="O6" s="32"/>
      <c r="P6" s="32"/>
      <c r="Q6" s="32"/>
      <c r="R6" s="32"/>
    </row>
    <row r="7" spans="1:19" ht="4.5" customHeight="1">
      <c r="A7" s="394"/>
      <c r="B7" s="33"/>
      <c r="C7" s="33"/>
      <c r="D7" s="33"/>
      <c r="E7" s="33"/>
      <c r="F7" s="2"/>
      <c r="G7" s="2"/>
      <c r="H7" s="2"/>
      <c r="I7" s="2"/>
      <c r="J7" s="2"/>
      <c r="K7" s="2"/>
      <c r="L7" s="2"/>
      <c r="M7" s="2"/>
      <c r="N7" s="2"/>
      <c r="O7" s="2"/>
      <c r="P7" s="2"/>
      <c r="Q7" s="2"/>
      <c r="R7" s="2"/>
      <c r="S7" s="2"/>
    </row>
    <row r="8" spans="1:19" ht="9" customHeight="1">
      <c r="A8" s="12"/>
      <c r="B8" s="446" t="s">
        <v>369</v>
      </c>
      <c r="C8" s="447"/>
      <c r="D8" s="447"/>
      <c r="E8" s="447"/>
      <c r="F8" s="447"/>
      <c r="G8" s="447"/>
      <c r="H8" s="447"/>
      <c r="I8" s="447"/>
      <c r="J8" s="447"/>
      <c r="K8" s="447"/>
      <c r="L8" s="447"/>
      <c r="M8" s="447"/>
      <c r="N8" s="447"/>
      <c r="O8" s="447"/>
      <c r="P8" s="447"/>
      <c r="Q8" s="447"/>
      <c r="R8" s="447"/>
      <c r="S8" s="448"/>
    </row>
    <row r="9" spans="1:19" ht="12.75">
      <c r="A9" s="399"/>
      <c r="B9" s="449"/>
      <c r="C9" s="450"/>
      <c r="D9" s="450"/>
      <c r="E9" s="450"/>
      <c r="F9" s="450"/>
      <c r="G9" s="450"/>
      <c r="H9" s="450"/>
      <c r="I9" s="450"/>
      <c r="J9" s="450"/>
      <c r="K9" s="450"/>
      <c r="L9" s="450"/>
      <c r="M9" s="450"/>
      <c r="N9" s="450"/>
      <c r="O9" s="450"/>
      <c r="P9" s="450"/>
      <c r="Q9" s="450"/>
      <c r="R9" s="450"/>
      <c r="S9" s="451"/>
    </row>
    <row r="10" spans="1:19" ht="12.75">
      <c r="A10" s="399"/>
      <c r="B10" s="449"/>
      <c r="C10" s="450"/>
      <c r="D10" s="450"/>
      <c r="E10" s="450"/>
      <c r="F10" s="450"/>
      <c r="G10" s="450"/>
      <c r="H10" s="450"/>
      <c r="I10" s="450"/>
      <c r="J10" s="450"/>
      <c r="K10" s="450"/>
      <c r="L10" s="450"/>
      <c r="M10" s="450"/>
      <c r="N10" s="450"/>
      <c r="O10" s="450"/>
      <c r="P10" s="450"/>
      <c r="Q10" s="450"/>
      <c r="R10" s="450"/>
      <c r="S10" s="451"/>
    </row>
    <row r="11" spans="1:19" ht="9" customHeight="1">
      <c r="A11" s="399"/>
      <c r="B11" s="452"/>
      <c r="C11" s="453"/>
      <c r="D11" s="453"/>
      <c r="E11" s="453"/>
      <c r="F11" s="453"/>
      <c r="G11" s="453"/>
      <c r="H11" s="453"/>
      <c r="I11" s="453"/>
      <c r="J11" s="453"/>
      <c r="K11" s="453"/>
      <c r="L11" s="453"/>
      <c r="M11" s="453"/>
      <c r="N11" s="453"/>
      <c r="O11" s="453"/>
      <c r="P11" s="453"/>
      <c r="Q11" s="453"/>
      <c r="R11" s="453"/>
      <c r="S11" s="454"/>
    </row>
    <row r="12" spans="1:12" ht="15" customHeight="1">
      <c r="A12" s="33"/>
      <c r="B12" s="33"/>
      <c r="C12" s="33"/>
      <c r="D12" s="33"/>
      <c r="E12" s="33"/>
      <c r="F12" s="2"/>
      <c r="G12" s="2"/>
      <c r="H12" s="7" t="s">
        <v>4</v>
      </c>
      <c r="I12" s="7"/>
      <c r="J12" s="7"/>
      <c r="K12" s="7"/>
      <c r="L12" s="7"/>
    </row>
    <row r="13" spans="1:16" ht="15" customHeight="1">
      <c r="A13" s="29" t="s">
        <v>89</v>
      </c>
      <c r="B13" s="29"/>
      <c r="C13" s="29"/>
      <c r="D13" s="29"/>
      <c r="E13" s="29"/>
      <c r="F13" s="2"/>
      <c r="G13" s="2"/>
      <c r="H13" s="9" t="s">
        <v>3</v>
      </c>
      <c r="I13" s="8"/>
      <c r="J13" s="9" t="s">
        <v>5</v>
      </c>
      <c r="K13" s="8"/>
      <c r="L13" s="9" t="s">
        <v>6</v>
      </c>
      <c r="N13" s="10" t="s">
        <v>76</v>
      </c>
      <c r="P13" s="10" t="s">
        <v>49</v>
      </c>
    </row>
    <row r="14" spans="1:7" ht="12.75" customHeight="1">
      <c r="A14" s="217" t="s">
        <v>309</v>
      </c>
      <c r="B14" s="215">
        <f>-P5+1</f>
        <v>-2014</v>
      </c>
      <c r="C14" s="214" t="s">
        <v>311</v>
      </c>
      <c r="D14" s="12"/>
      <c r="E14" s="12"/>
      <c r="F14" s="28"/>
      <c r="G14" s="28"/>
    </row>
    <row r="15" spans="1:16" ht="12.75" customHeight="1">
      <c r="A15" s="217"/>
      <c r="B15" s="298" t="s">
        <v>368</v>
      </c>
      <c r="C15" s="214"/>
      <c r="D15" s="12"/>
      <c r="E15" s="12"/>
      <c r="F15" s="28"/>
      <c r="G15" s="28"/>
      <c r="H15" s="23"/>
      <c r="I15" s="28"/>
      <c r="J15" s="23"/>
      <c r="L15" s="23"/>
      <c r="M15" s="28"/>
      <c r="N15" s="23"/>
      <c r="P15" s="23"/>
    </row>
    <row r="16" spans="1:14" s="39" customFormat="1" ht="1.5" customHeight="1">
      <c r="A16" s="218"/>
      <c r="H16" s="41"/>
      <c r="I16" s="40"/>
      <c r="J16" s="41"/>
      <c r="K16" s="40"/>
      <c r="L16" s="41"/>
      <c r="M16" s="40"/>
      <c r="N16" s="41"/>
    </row>
    <row r="17" spans="1:3" ht="12.75" customHeight="1">
      <c r="A17" s="217" t="s">
        <v>310</v>
      </c>
      <c r="B17" s="216">
        <f>-P5+1</f>
        <v>-2014</v>
      </c>
      <c r="C17" s="214" t="s">
        <v>314</v>
      </c>
    </row>
    <row r="18" spans="1:16" ht="12.75" customHeight="1">
      <c r="A18" s="217"/>
      <c r="B18" s="298" t="s">
        <v>367</v>
      </c>
      <c r="C18" s="297"/>
      <c r="H18" s="23"/>
      <c r="I18" s="28"/>
      <c r="J18" s="23"/>
      <c r="L18" s="23"/>
      <c r="M18" s="28"/>
      <c r="N18" s="23"/>
      <c r="P18" s="23"/>
    </row>
    <row r="19" spans="1:14" s="39" customFormat="1" ht="1.5" customHeight="1">
      <c r="A19" s="218"/>
      <c r="H19" s="41"/>
      <c r="I19" s="40"/>
      <c r="J19" s="41"/>
      <c r="K19" s="40"/>
      <c r="L19" s="41"/>
      <c r="M19" s="40"/>
      <c r="N19" s="41"/>
    </row>
    <row r="20" spans="1:2" ht="12.75" customHeight="1">
      <c r="A20" s="217" t="s">
        <v>316</v>
      </c>
      <c r="B20" s="217" t="s">
        <v>315</v>
      </c>
    </row>
    <row r="21" spans="1:16" ht="12.75" customHeight="1">
      <c r="A21" s="217"/>
      <c r="B21" s="401" t="s">
        <v>372</v>
      </c>
      <c r="H21" s="23"/>
      <c r="I21" s="28"/>
      <c r="J21" s="23"/>
      <c r="K21" s="28"/>
      <c r="L21" s="23"/>
      <c r="M21" s="28"/>
      <c r="N21" s="23"/>
      <c r="P21" s="23"/>
    </row>
    <row r="22" spans="1:14" s="39" customFormat="1" ht="1.5" customHeight="1">
      <c r="A22" s="218"/>
      <c r="H22" s="41"/>
      <c r="I22" s="40"/>
      <c r="J22" s="41"/>
      <c r="K22" s="40"/>
      <c r="L22" s="41"/>
      <c r="M22" s="40"/>
      <c r="N22" s="41"/>
    </row>
    <row r="23" spans="1:2" ht="12.75" customHeight="1">
      <c r="A23" s="217" t="s">
        <v>317</v>
      </c>
      <c r="B23" s="217" t="s">
        <v>318</v>
      </c>
    </row>
    <row r="24" spans="1:16" ht="12.75" customHeight="1">
      <c r="A24" s="217"/>
      <c r="B24" s="217" t="s">
        <v>373</v>
      </c>
      <c r="H24" s="23"/>
      <c r="I24" s="28"/>
      <c r="J24" s="23"/>
      <c r="K24" s="28"/>
      <c r="L24" s="23"/>
      <c r="M24" s="28"/>
      <c r="N24" s="23"/>
      <c r="P24" s="23"/>
    </row>
    <row r="25" spans="1:14" s="39" customFormat="1" ht="3" customHeight="1">
      <c r="A25" s="218"/>
      <c r="H25" s="41"/>
      <c r="I25" s="40"/>
      <c r="J25" s="41"/>
      <c r="K25" s="40"/>
      <c r="L25" s="41"/>
      <c r="M25" s="40"/>
      <c r="N25" s="41"/>
    </row>
    <row r="26" spans="1:19" ht="3" customHeight="1" thickBot="1">
      <c r="A26" s="27"/>
      <c r="B26" s="27"/>
      <c r="C26" s="27"/>
      <c r="D26" s="27"/>
      <c r="E26" s="27"/>
      <c r="F26" s="27"/>
      <c r="G26" s="27"/>
      <c r="H26" s="27"/>
      <c r="I26" s="27"/>
      <c r="J26" s="27"/>
      <c r="K26" s="27"/>
      <c r="L26" s="27"/>
      <c r="M26" s="27"/>
      <c r="N26" s="27"/>
      <c r="O26" s="27"/>
      <c r="P26" s="27"/>
      <c r="Q26" s="27"/>
      <c r="R26" s="27"/>
      <c r="S26" s="27"/>
    </row>
    <row r="27" spans="1:14" ht="12.75">
      <c r="A27" s="4" t="s">
        <v>150</v>
      </c>
      <c r="B27" s="4"/>
      <c r="C27" s="4"/>
      <c r="D27" s="4"/>
      <c r="E27" s="4"/>
      <c r="H27" s="34"/>
      <c r="I27" s="34"/>
      <c r="J27" s="34"/>
      <c r="K27" s="34"/>
      <c r="L27" s="34"/>
      <c r="M27" s="35"/>
      <c r="N27" s="35"/>
    </row>
    <row r="28" spans="1:19" ht="15.75">
      <c r="A28" s="217" t="s">
        <v>238</v>
      </c>
      <c r="B28" s="216">
        <f>-P5</f>
        <v>-2015</v>
      </c>
      <c r="C28" s="217" t="s">
        <v>247</v>
      </c>
      <c r="H28" s="20"/>
      <c r="J28" s="20"/>
      <c r="K28" s="16"/>
      <c r="L28" s="20"/>
      <c r="M28" s="16"/>
      <c r="N28" s="20"/>
      <c r="S28"/>
    </row>
    <row r="29" spans="1:14" s="39" customFormat="1" ht="2.25" customHeight="1">
      <c r="A29" s="218"/>
      <c r="B29" s="218"/>
      <c r="C29" s="218"/>
      <c r="H29" s="41"/>
      <c r="I29" s="40"/>
      <c r="J29" s="41"/>
      <c r="K29" s="40"/>
      <c r="L29" s="41"/>
      <c r="M29" s="40"/>
      <c r="N29" s="41"/>
    </row>
    <row r="30" spans="1:14" ht="12.75">
      <c r="A30" s="217" t="s">
        <v>239</v>
      </c>
      <c r="B30" s="217" t="s">
        <v>248</v>
      </c>
      <c r="C30" s="217"/>
      <c r="H30" s="20"/>
      <c r="I30" s="16"/>
      <c r="J30" s="20"/>
      <c r="K30" s="16"/>
      <c r="L30" s="20"/>
      <c r="M30" s="16"/>
      <c r="N30" s="220" t="s">
        <v>90</v>
      </c>
    </row>
    <row r="31" spans="1:14" s="39" customFormat="1" ht="3" customHeight="1">
      <c r="A31" s="218"/>
      <c r="B31" s="218"/>
      <c r="C31" s="218"/>
      <c r="H31" s="41"/>
      <c r="I31" s="40"/>
      <c r="J31" s="41"/>
      <c r="K31" s="40"/>
      <c r="L31" s="41"/>
      <c r="M31" s="40"/>
      <c r="N31" s="41"/>
    </row>
    <row r="32" spans="1:14" ht="12.75">
      <c r="A32" s="217" t="s">
        <v>240</v>
      </c>
      <c r="B32" s="217" t="s">
        <v>249</v>
      </c>
      <c r="C32" s="217"/>
      <c r="H32" s="20"/>
      <c r="I32" s="16"/>
      <c r="J32" s="20"/>
      <c r="K32" s="16"/>
      <c r="L32" s="20"/>
      <c r="M32" s="16"/>
      <c r="N32" s="20"/>
    </row>
    <row r="33" spans="1:14" s="39" customFormat="1" ht="2.25" customHeight="1">
      <c r="A33" s="218"/>
      <c r="B33" s="218"/>
      <c r="C33" s="218"/>
      <c r="H33" s="41"/>
      <c r="I33" s="40"/>
      <c r="J33" s="41"/>
      <c r="K33" s="40"/>
      <c r="L33" s="41"/>
      <c r="M33" s="40"/>
      <c r="N33" s="41"/>
    </row>
    <row r="34" spans="1:14" ht="12.75" customHeight="1">
      <c r="A34" s="217" t="s">
        <v>241</v>
      </c>
      <c r="B34" s="217" t="s">
        <v>250</v>
      </c>
      <c r="H34" s="20"/>
      <c r="I34" s="16"/>
      <c r="J34" s="20"/>
      <c r="K34" s="16"/>
      <c r="L34" s="20"/>
      <c r="M34" s="16"/>
      <c r="N34" s="16"/>
    </row>
    <row r="35" spans="1:14" s="39" customFormat="1" ht="3" customHeight="1">
      <c r="A35" s="218"/>
      <c r="H35" s="41"/>
      <c r="I35" s="40"/>
      <c r="J35" s="41"/>
      <c r="K35" s="40"/>
      <c r="L35" s="41"/>
      <c r="M35" s="40"/>
      <c r="N35" s="41"/>
    </row>
    <row r="36" spans="1:3" ht="12.75">
      <c r="A36" s="217" t="s">
        <v>242</v>
      </c>
      <c r="B36" s="216">
        <f>-P5+1</f>
        <v>-2014</v>
      </c>
      <c r="C36" s="217" t="s">
        <v>313</v>
      </c>
    </row>
    <row r="37" spans="1:14" ht="12.75">
      <c r="A37" s="217"/>
      <c r="B37" s="299" t="s">
        <v>312</v>
      </c>
      <c r="C37" s="217"/>
      <c r="H37" s="20"/>
      <c r="I37" s="16"/>
      <c r="J37" s="20"/>
      <c r="K37" s="16"/>
      <c r="L37" s="20"/>
      <c r="M37" s="16"/>
      <c r="N37" s="20"/>
    </row>
    <row r="38" spans="1:14" s="39" customFormat="1" ht="2.25" customHeight="1">
      <c r="A38" s="218"/>
      <c r="C38" s="218"/>
      <c r="H38" s="41"/>
      <c r="I38" s="40"/>
      <c r="J38" s="41"/>
      <c r="K38" s="40"/>
      <c r="L38" s="41"/>
      <c r="M38" s="40"/>
      <c r="N38" s="41"/>
    </row>
    <row r="39" spans="1:14" ht="12.75">
      <c r="A39" s="217" t="s">
        <v>243</v>
      </c>
      <c r="B39" s="217" t="s">
        <v>252</v>
      </c>
      <c r="H39" s="20"/>
      <c r="I39" s="16"/>
      <c r="J39" s="20"/>
      <c r="K39" s="16"/>
      <c r="L39" s="20"/>
      <c r="M39" s="16"/>
      <c r="N39" s="20"/>
    </row>
    <row r="40" spans="1:14" s="39" customFormat="1" ht="2.25" customHeight="1">
      <c r="A40" s="218"/>
      <c r="C40" s="218"/>
      <c r="H40" s="41"/>
      <c r="I40" s="40"/>
      <c r="J40" s="41"/>
      <c r="K40" s="40"/>
      <c r="L40" s="41"/>
      <c r="M40" s="40"/>
      <c r="N40" s="41"/>
    </row>
    <row r="41" spans="1:14" ht="12.75" customHeight="1">
      <c r="A41" s="217" t="s">
        <v>244</v>
      </c>
      <c r="B41" s="217" t="s">
        <v>246</v>
      </c>
      <c r="H41" s="20"/>
      <c r="I41" s="16"/>
      <c r="J41" s="20"/>
      <c r="K41" s="16"/>
      <c r="L41" s="20"/>
      <c r="M41" s="16"/>
      <c r="N41" s="20"/>
    </row>
    <row r="42" spans="1:14" s="39" customFormat="1" ht="3" customHeight="1">
      <c r="A42" s="218"/>
      <c r="C42" s="218"/>
      <c r="H42" s="41"/>
      <c r="I42" s="40"/>
      <c r="J42" s="41"/>
      <c r="K42" s="40"/>
      <c r="L42" s="41"/>
      <c r="M42" s="40"/>
      <c r="N42" s="41"/>
    </row>
    <row r="43" spans="1:13" ht="12.75">
      <c r="A43" s="217" t="s">
        <v>245</v>
      </c>
      <c r="B43" s="217" t="s">
        <v>253</v>
      </c>
      <c r="C43" s="217"/>
      <c r="H43" s="20"/>
      <c r="I43" s="16"/>
      <c r="J43" s="20"/>
      <c r="K43" s="16"/>
      <c r="L43" s="20"/>
      <c r="M43" s="16"/>
    </row>
    <row r="44" spans="1:19" ht="2.25" customHeight="1" thickBot="1">
      <c r="A44" s="11"/>
      <c r="B44" s="11"/>
      <c r="C44" s="11"/>
      <c r="D44" s="11"/>
      <c r="E44" s="11"/>
      <c r="F44" s="11"/>
      <c r="G44" s="11"/>
      <c r="H44" s="11"/>
      <c r="I44" s="11"/>
      <c r="J44" s="11"/>
      <c r="K44" s="11"/>
      <c r="L44" s="11"/>
      <c r="M44" s="11"/>
      <c r="N44" s="11"/>
      <c r="O44" s="11"/>
      <c r="P44" s="11"/>
      <c r="Q44" s="11"/>
      <c r="R44" s="11"/>
      <c r="S44" s="11"/>
    </row>
    <row r="45" spans="1:5" ht="12.75">
      <c r="A45" s="4" t="s">
        <v>77</v>
      </c>
      <c r="B45" s="4"/>
      <c r="C45" s="4"/>
      <c r="D45" s="4"/>
      <c r="E45" s="4"/>
    </row>
    <row r="46" spans="1:14" ht="12.75">
      <c r="A46" s="217" t="s">
        <v>238</v>
      </c>
      <c r="B46" s="217" t="s">
        <v>254</v>
      </c>
      <c r="F46" s="21"/>
      <c r="J46" s="3" t="s">
        <v>259</v>
      </c>
      <c r="L46" s="3" t="s">
        <v>261</v>
      </c>
      <c r="N46" s="18"/>
    </row>
    <row r="47" ht="2.25" customHeight="1">
      <c r="A47" s="217"/>
    </row>
    <row r="48" spans="1:14" ht="12.75" customHeight="1">
      <c r="A48" s="3" t="s">
        <v>151</v>
      </c>
      <c r="F48" s="17"/>
      <c r="L48" s="3" t="s">
        <v>262</v>
      </c>
      <c r="N48" s="18"/>
    </row>
    <row r="49" spans="1:14" s="39" customFormat="1" ht="12.75" customHeight="1">
      <c r="A49" s="3"/>
      <c r="B49" s="3"/>
      <c r="C49" s="3"/>
      <c r="D49" s="3"/>
      <c r="F49" s="8" t="s">
        <v>80</v>
      </c>
      <c r="I49" s="40"/>
      <c r="J49" s="41"/>
      <c r="K49" s="40"/>
      <c r="L49" s="8"/>
      <c r="M49" s="3"/>
      <c r="N49" s="8"/>
    </row>
    <row r="50" spans="1:14" s="39" customFormat="1" ht="2.25" customHeight="1">
      <c r="A50" s="3"/>
      <c r="B50" s="3"/>
      <c r="C50" s="3"/>
      <c r="D50" s="3"/>
      <c r="F50" s="8"/>
      <c r="I50" s="40"/>
      <c r="J50" s="41"/>
      <c r="K50" s="40"/>
      <c r="L50" s="41"/>
      <c r="M50" s="40"/>
      <c r="N50" s="41"/>
    </row>
    <row r="51" spans="1:14" ht="12.75">
      <c r="A51" s="217" t="s">
        <v>255</v>
      </c>
      <c r="B51" s="217" t="s">
        <v>256</v>
      </c>
      <c r="F51" s="22"/>
      <c r="J51" s="217" t="s">
        <v>260</v>
      </c>
      <c r="N51" s="45"/>
    </row>
    <row r="52" spans="1:8" ht="12.75">
      <c r="A52" s="217"/>
      <c r="B52" s="217"/>
      <c r="F52" s="13" t="s">
        <v>67</v>
      </c>
      <c r="H52" s="15"/>
    </row>
    <row r="53" spans="1:14" s="39" customFormat="1" ht="12.75" customHeight="1">
      <c r="A53" s="218" t="s">
        <v>257</v>
      </c>
      <c r="B53" s="218" t="s">
        <v>258</v>
      </c>
      <c r="D53" s="43"/>
      <c r="F53" s="22"/>
      <c r="H53" s="44"/>
      <c r="I53" s="40"/>
      <c r="J53" s="41"/>
      <c r="K53" s="40"/>
      <c r="L53" s="41"/>
      <c r="M53" s="40"/>
      <c r="N53" s="41"/>
    </row>
    <row r="54" spans="1:14" s="39" customFormat="1" ht="2.25" customHeight="1">
      <c r="A54" s="3"/>
      <c r="B54" s="3"/>
      <c r="C54" s="3"/>
      <c r="D54" s="3"/>
      <c r="F54" s="8"/>
      <c r="I54" s="40"/>
      <c r="J54" s="41"/>
      <c r="K54" s="40"/>
      <c r="L54" s="41"/>
      <c r="M54" s="40"/>
      <c r="N54" s="41"/>
    </row>
    <row r="55" spans="1:14" s="39" customFormat="1" ht="12.75" customHeight="1">
      <c r="A55" s="218" t="s">
        <v>263</v>
      </c>
      <c r="B55" s="218"/>
      <c r="D55" s="43"/>
      <c r="H55" s="44"/>
      <c r="I55" s="40"/>
      <c r="J55" s="41"/>
      <c r="K55" s="40"/>
      <c r="L55" s="41"/>
      <c r="M55" s="40"/>
      <c r="N55" s="41"/>
    </row>
    <row r="56" spans="1:19" s="39" customFormat="1" ht="12.75" customHeight="1">
      <c r="A56" s="430"/>
      <c r="B56" s="431"/>
      <c r="C56" s="431"/>
      <c r="D56" s="431"/>
      <c r="E56" s="431"/>
      <c r="F56" s="431"/>
      <c r="G56" s="431"/>
      <c r="H56" s="431"/>
      <c r="I56" s="431"/>
      <c r="J56" s="431"/>
      <c r="K56" s="431"/>
      <c r="L56" s="431"/>
      <c r="M56" s="431"/>
      <c r="N56" s="431"/>
      <c r="O56" s="431"/>
      <c r="P56" s="431"/>
      <c r="Q56" s="431"/>
      <c r="R56" s="431"/>
      <c r="S56" s="432"/>
    </row>
    <row r="57" spans="1:19" s="39" customFormat="1" ht="12.75" customHeight="1">
      <c r="A57" s="433"/>
      <c r="B57" s="434"/>
      <c r="C57" s="434"/>
      <c r="D57" s="434"/>
      <c r="E57" s="434"/>
      <c r="F57" s="434"/>
      <c r="G57" s="434"/>
      <c r="H57" s="434"/>
      <c r="I57" s="434"/>
      <c r="J57" s="434"/>
      <c r="K57" s="434"/>
      <c r="L57" s="434"/>
      <c r="M57" s="434"/>
      <c r="N57" s="434"/>
      <c r="O57" s="434"/>
      <c r="P57" s="434"/>
      <c r="Q57" s="434"/>
      <c r="R57" s="434"/>
      <c r="S57" s="435"/>
    </row>
    <row r="58" spans="1:19" ht="9" customHeight="1">
      <c r="A58" s="436"/>
      <c r="B58" s="437"/>
      <c r="C58" s="437"/>
      <c r="D58" s="437"/>
      <c r="E58" s="437"/>
      <c r="F58" s="437"/>
      <c r="G58" s="437"/>
      <c r="H58" s="437"/>
      <c r="I58" s="437"/>
      <c r="J58" s="437"/>
      <c r="K58" s="437"/>
      <c r="L58" s="437"/>
      <c r="M58" s="437"/>
      <c r="N58" s="437"/>
      <c r="O58" s="437"/>
      <c r="P58" s="437"/>
      <c r="Q58" s="437"/>
      <c r="R58" s="437"/>
      <c r="S58" s="438"/>
    </row>
    <row r="59" spans="1:19" ht="3" customHeight="1" thickBot="1">
      <c r="A59" s="11"/>
      <c r="B59" s="11"/>
      <c r="C59" s="11"/>
      <c r="D59" s="11"/>
      <c r="E59" s="11"/>
      <c r="F59" s="11"/>
      <c r="G59" s="11"/>
      <c r="H59" s="11"/>
      <c r="I59" s="11"/>
      <c r="J59" s="11"/>
      <c r="K59" s="11"/>
      <c r="L59" s="14"/>
      <c r="M59" s="11"/>
      <c r="N59" s="14"/>
      <c r="O59" s="14"/>
      <c r="P59" s="14"/>
      <c r="Q59" s="14"/>
      <c r="R59" s="14"/>
      <c r="S59" s="14"/>
    </row>
    <row r="60" spans="1:5" ht="12.75">
      <c r="A60" s="4" t="s">
        <v>78</v>
      </c>
      <c r="B60" s="4"/>
      <c r="C60" s="4"/>
      <c r="D60" s="4"/>
      <c r="E60" s="4"/>
    </row>
    <row r="61" spans="1:14" ht="12.75">
      <c r="A61" s="217" t="s">
        <v>238</v>
      </c>
      <c r="B61" s="216">
        <f>-P5-1</f>
        <v>-2016</v>
      </c>
      <c r="C61" s="217" t="s">
        <v>264</v>
      </c>
      <c r="N61" s="20"/>
    </row>
    <row r="62" spans="1:14" s="39" customFormat="1" ht="2.25" customHeight="1">
      <c r="A62" s="218"/>
      <c r="I62" s="40"/>
      <c r="J62" s="41"/>
      <c r="K62" s="40"/>
      <c r="L62" s="41"/>
      <c r="M62" s="40"/>
      <c r="N62" s="41"/>
    </row>
    <row r="63" spans="1:14" ht="12.75">
      <c r="A63" s="217" t="s">
        <v>239</v>
      </c>
      <c r="B63" s="217" t="s">
        <v>265</v>
      </c>
      <c r="N63" s="20"/>
    </row>
    <row r="64" spans="1:14" s="39" customFormat="1" ht="2.25" customHeight="1">
      <c r="A64" s="218"/>
      <c r="I64" s="40"/>
      <c r="J64" s="41"/>
      <c r="K64" s="40"/>
      <c r="L64" s="41"/>
      <c r="M64" s="40"/>
      <c r="N64" s="41"/>
    </row>
    <row r="65" spans="1:14" ht="12.75">
      <c r="A65" s="217" t="s">
        <v>240</v>
      </c>
      <c r="B65" s="216">
        <f>-P5-2</f>
        <v>-2017</v>
      </c>
      <c r="C65" s="217" t="s">
        <v>266</v>
      </c>
      <c r="D65" s="16"/>
      <c r="E65" s="16"/>
      <c r="N65" s="20"/>
    </row>
    <row r="66" spans="1:14" s="39" customFormat="1" ht="2.25" customHeight="1">
      <c r="A66" s="218"/>
      <c r="I66" s="40"/>
      <c r="J66" s="41"/>
      <c r="K66" s="40"/>
      <c r="L66" s="41"/>
      <c r="M66" s="40"/>
      <c r="N66" s="41"/>
    </row>
    <row r="67" spans="1:14" ht="12.75">
      <c r="A67" s="217" t="s">
        <v>241</v>
      </c>
      <c r="B67" s="216">
        <f>-P5</f>
        <v>-2015</v>
      </c>
      <c r="C67" s="217" t="s">
        <v>267</v>
      </c>
      <c r="N67" s="20"/>
    </row>
    <row r="68" spans="8:14" ht="2.25" customHeight="1">
      <c r="H68" s="16"/>
      <c r="I68" s="16"/>
      <c r="J68" s="16"/>
      <c r="K68" s="16"/>
      <c r="L68" s="16"/>
      <c r="M68" s="16"/>
      <c r="N68" s="16"/>
    </row>
    <row r="69" spans="1:12" ht="12.75" hidden="1">
      <c r="A69" s="3" t="s">
        <v>162</v>
      </c>
      <c r="G69" s="190" t="s">
        <v>93</v>
      </c>
      <c r="H69" s="48">
        <f>+'Informational Form A'!Q63</f>
      </c>
      <c r="I69" s="191" t="s">
        <v>94</v>
      </c>
      <c r="J69" s="46">
        <f>+'Form B'!O60</f>
      </c>
      <c r="K69" s="191" t="s">
        <v>95</v>
      </c>
      <c r="L69" s="48">
        <f>+'Form C'!N60</f>
      </c>
    </row>
    <row r="70" spans="1:19" ht="2.25" customHeight="1">
      <c r="A70" s="12"/>
      <c r="B70" s="12"/>
      <c r="C70" s="12"/>
      <c r="D70" s="12"/>
      <c r="E70" s="12"/>
      <c r="F70" s="12"/>
      <c r="G70" s="12"/>
      <c r="H70" s="12"/>
      <c r="I70" s="12"/>
      <c r="J70" s="12"/>
      <c r="K70" s="12"/>
      <c r="L70" s="12"/>
      <c r="M70" s="12"/>
      <c r="N70" s="12"/>
      <c r="O70" s="15"/>
      <c r="P70" s="15"/>
      <c r="Q70" s="15"/>
      <c r="R70" s="15"/>
      <c r="S70" s="15"/>
    </row>
    <row r="71" spans="1:20" ht="12.75" customHeight="1" hidden="1">
      <c r="A71" s="36" t="s">
        <v>322</v>
      </c>
      <c r="B71" s="36"/>
      <c r="C71" s="36"/>
      <c r="D71" s="36"/>
      <c r="E71" s="36"/>
      <c r="F71" s="36"/>
      <c r="G71" s="36"/>
      <c r="H71" s="12"/>
      <c r="I71" s="12"/>
      <c r="J71" s="12"/>
      <c r="K71" s="12"/>
      <c r="L71" s="12"/>
      <c r="M71" s="12"/>
      <c r="N71" s="12"/>
      <c r="O71" s="12"/>
      <c r="P71" s="15"/>
      <c r="Q71" s="12"/>
      <c r="R71" s="15"/>
      <c r="S71" s="12"/>
      <c r="T71" s="12"/>
    </row>
    <row r="72" spans="8:14" ht="3" customHeight="1" hidden="1">
      <c r="H72" s="16"/>
      <c r="I72" s="16"/>
      <c r="J72" s="16"/>
      <c r="K72" s="16"/>
      <c r="L72" s="16"/>
      <c r="M72" s="16"/>
      <c r="N72" s="16"/>
    </row>
    <row r="73" spans="1:9" ht="12.75" hidden="1">
      <c r="A73" s="3" t="s">
        <v>126</v>
      </c>
      <c r="E73" s="37"/>
      <c r="F73" s="12" t="s">
        <v>152</v>
      </c>
      <c r="I73" s="12"/>
    </row>
    <row r="74" ht="2.25" customHeight="1" hidden="1">
      <c r="F74" s="3" t="s">
        <v>19</v>
      </c>
    </row>
    <row r="75" spans="1:13" ht="15.75" hidden="1">
      <c r="A75" s="439"/>
      <c r="B75" s="440"/>
      <c r="C75" s="440"/>
      <c r="D75" s="8"/>
      <c r="E75" s="445"/>
      <c r="F75" s="445"/>
      <c r="G75" s="12"/>
      <c r="H75" s="442"/>
      <c r="I75" s="443"/>
      <c r="J75" s="443"/>
      <c r="L75" s="444"/>
      <c r="M75" s="443"/>
    </row>
    <row r="76" spans="1:12" ht="9" customHeight="1" hidden="1">
      <c r="A76" s="5" t="s">
        <v>66</v>
      </c>
      <c r="B76" s="5"/>
      <c r="C76" s="5"/>
      <c r="D76" s="8"/>
      <c r="E76" s="5" t="s">
        <v>17</v>
      </c>
      <c r="F76" s="5"/>
      <c r="G76" s="5"/>
      <c r="H76" s="5" t="s">
        <v>18</v>
      </c>
      <c r="I76" s="5"/>
      <c r="J76" s="5"/>
      <c r="L76" s="8" t="s">
        <v>127</v>
      </c>
    </row>
    <row r="77" spans="1:12" ht="3" customHeight="1">
      <c r="A77" s="5"/>
      <c r="B77" s="5"/>
      <c r="C77" s="5"/>
      <c r="D77" s="8"/>
      <c r="E77" s="5"/>
      <c r="F77" s="5"/>
      <c r="G77" s="5"/>
      <c r="H77" s="5"/>
      <c r="I77" s="5"/>
      <c r="J77" s="5"/>
      <c r="L77" s="8"/>
    </row>
    <row r="78" ht="4.5" customHeight="1"/>
    <row r="79" spans="1:19" ht="14.25">
      <c r="A79" s="47"/>
      <c r="B79" s="47"/>
      <c r="C79" s="47"/>
      <c r="D79" s="5"/>
      <c r="E79" s="5"/>
      <c r="F79" s="5"/>
      <c r="G79" s="5"/>
      <c r="H79" s="5"/>
      <c r="I79" s="5"/>
      <c r="J79" s="5"/>
      <c r="K79" s="5"/>
      <c r="L79" s="5"/>
      <c r="M79" s="5"/>
      <c r="N79" s="5"/>
      <c r="O79" s="5"/>
      <c r="P79" s="5"/>
      <c r="Q79" s="5"/>
      <c r="R79" s="5"/>
      <c r="S79" s="5"/>
    </row>
    <row r="80" ht="12.75"/>
    <row r="81" ht="12.75"/>
    <row r="82" ht="3.75" customHeight="1"/>
    <row r="83" ht="12.75"/>
    <row r="84" ht="12.75">
      <c r="F84" s="49"/>
    </row>
    <row r="85" ht="12.75"/>
    <row r="86" ht="12.75"/>
    <row r="87" ht="12.75"/>
    <row r="88" ht="12.75"/>
    <row r="89" ht="12.75"/>
    <row r="90" ht="12.75"/>
    <row r="91" ht="12.75"/>
    <row r="92" ht="12.75"/>
    <row r="93" ht="12.75"/>
    <row r="100" ht="12.75"/>
    <row r="101" ht="12.75"/>
    <row r="102" ht="12.75"/>
    <row r="103" ht="12.75"/>
    <row r="104" ht="12.75"/>
    <row r="105" ht="12.75"/>
    <row r="107" ht="12.75"/>
    <row r="108" ht="12.75"/>
    <row r="109" ht="12.75"/>
    <row r="110" ht="12.75"/>
    <row r="111" ht="12.75"/>
    <row r="112" ht="12.75"/>
    <row r="113" ht="12.75"/>
    <row r="114" ht="12.75"/>
    <row r="115" ht="12.75"/>
    <row r="119" ht="12.75"/>
    <row r="120" ht="12.75"/>
    <row r="121" ht="12.75"/>
    <row r="122" ht="12.75"/>
    <row r="123" ht="12.75"/>
    <row r="124" ht="12.75"/>
    <row r="125" ht="12.75"/>
    <row r="126" ht="12.75"/>
    <row r="127" ht="12.75"/>
    <row r="128" ht="12.75"/>
    <row r="130" ht="12.75"/>
    <row r="131" ht="12.75"/>
    <row r="133" ht="12.75"/>
    <row r="134" ht="12.75"/>
    <row r="135" ht="12.75"/>
    <row r="139" ht="12.75"/>
    <row r="140" ht="12.75"/>
    <row r="141" ht="12.75"/>
    <row r="142" ht="12.75"/>
    <row r="143" ht="12.75"/>
    <row r="144" ht="12.75"/>
    <row r="145" ht="12.75"/>
    <row r="146" ht="12.75"/>
    <row r="147" ht="12.75"/>
    <row r="149" ht="12.75"/>
    <row r="156" ht="12.75"/>
    <row r="157" ht="12.75"/>
    <row r="158" ht="12.75"/>
    <row r="159" ht="12.75"/>
    <row r="160" ht="12.75"/>
    <row r="161" ht="12.75"/>
    <row r="162" ht="12.75"/>
    <row r="163" ht="12.75"/>
    <row r="164" ht="12.75"/>
    <row r="165" ht="12.75"/>
    <row r="166" ht="12.75"/>
    <row r="168" ht="12.75"/>
    <row r="169" ht="12.75"/>
    <row r="173" ht="12.75"/>
    <row r="174" ht="12.75"/>
    <row r="175" ht="12.75"/>
    <row r="176" ht="12.75"/>
    <row r="177" ht="12.75"/>
    <row r="178" ht="12.75"/>
    <row r="180" ht="12.75"/>
    <row r="182" ht="12.75"/>
    <row r="183" ht="12.75"/>
    <row r="184" ht="12.75"/>
    <row r="185" ht="12.75"/>
    <row r="187" ht="12.75"/>
    <row r="188" ht="12.75"/>
    <row r="189" ht="12.75"/>
    <row r="190" ht="12.75"/>
    <row r="191" ht="12.75"/>
    <row r="192" ht="12.75"/>
    <row r="194" ht="12.75"/>
    <row r="195" ht="12.75"/>
    <row r="196" ht="12.75"/>
    <row r="197" ht="12.75"/>
    <row r="200" ht="12.75"/>
    <row r="201" ht="12.75"/>
    <row r="202" ht="12.75"/>
    <row r="203" ht="12.75"/>
    <row r="204" ht="12.75"/>
    <row r="205" ht="12.75"/>
    <row r="206" ht="12.75"/>
    <row r="208" ht="12.75"/>
    <row r="209" ht="12.75"/>
    <row r="210" ht="12.75"/>
    <row r="211" ht="12.75"/>
    <row r="212" ht="12.75"/>
    <row r="213" ht="12.75"/>
    <row r="214" ht="12.75"/>
    <row r="215" ht="12.75"/>
    <row r="217" ht="12.75"/>
    <row r="220" ht="12.75"/>
    <row r="221" ht="12.75"/>
    <row r="222" ht="12.75"/>
    <row r="223" ht="12.75"/>
    <row r="224" ht="12.75"/>
    <row r="225" ht="12.75"/>
    <row r="226" ht="12.75"/>
    <row r="227" ht="12.75"/>
    <row r="228" ht="12.75"/>
    <row r="229" ht="12.75"/>
    <row r="230" ht="12.75"/>
    <row r="231" ht="12.75"/>
    <row r="234" ht="12.75"/>
    <row r="235" ht="12.75"/>
    <row r="236" ht="12.75"/>
    <row r="237" ht="12.75"/>
    <row r="238" ht="12.75"/>
    <row r="239" ht="12.75"/>
    <row r="240" ht="12.75"/>
    <row r="241" ht="12.75"/>
    <row r="242" ht="12.75"/>
    <row r="243" ht="12.75"/>
    <row r="247" ht="12.75"/>
    <row r="248" ht="12.75"/>
    <row r="249" ht="12.75"/>
    <row r="256" ht="12.75"/>
    <row r="257" ht="12.75"/>
    <row r="258" ht="12.75"/>
  </sheetData>
  <sheetProtection password="A999" sheet="1"/>
  <mergeCells count="7">
    <mergeCell ref="A56:S58"/>
    <mergeCell ref="A75:C75"/>
    <mergeCell ref="A2:E2"/>
    <mergeCell ref="H75:J75"/>
    <mergeCell ref="L75:M75"/>
    <mergeCell ref="E75:F75"/>
    <mergeCell ref="B8:S11"/>
  </mergeCells>
  <printOptions/>
  <pageMargins left="0" right="0" top="0.5" bottom="0" header="0.25" footer="0"/>
  <pageSetup orientation="landscape" scale="90" r:id="rId3"/>
  <headerFooter>
    <oddHeader>&amp;C&amp;"Times New Roman,Bold"&amp;10TAX RATE DATA ENTRY PAGE
For Political Subdivisions Levying a Separate Rate on each Subclass (Wholly in St. Louis County)&amp;RPrinted on: &amp;D
</oddHeader>
    <oddFooter>&amp;L&amp;"Times New Roman,Bold"&amp;10(Form Revised 07-2015)&amp;C&amp;"Times New Roman,Bold"&amp;10Informal Tax Rate Calculator File
Data Entry Page</oddFooter>
  </headerFooter>
  <legacyDrawing r:id="rId2"/>
</worksheet>
</file>

<file path=xl/worksheets/sheet2.xml><?xml version="1.0" encoding="utf-8"?>
<worksheet xmlns="http://schemas.openxmlformats.org/spreadsheetml/2006/main" xmlns:r="http://schemas.openxmlformats.org/officeDocument/2006/relationships">
  <dimension ref="A1:AC100"/>
  <sheetViews>
    <sheetView showGridLines="0" zoomScalePageLayoutView="0" workbookViewId="0" topLeftCell="A1">
      <selection activeCell="A1" sqref="A1"/>
    </sheetView>
  </sheetViews>
  <sheetFormatPr defaultColWidth="9.00390625" defaultRowHeight="15" customHeight="1"/>
  <cols>
    <col min="1" max="1" width="3.375" style="50" customWidth="1"/>
    <col min="2" max="2" width="1.625" style="50" customWidth="1"/>
    <col min="3" max="3" width="7.625" style="50" customWidth="1"/>
    <col min="4" max="4" width="1.625" style="50" customWidth="1"/>
    <col min="5" max="5" width="18.625" style="50" customWidth="1"/>
    <col min="6" max="6" width="3.625" style="50" customWidth="1"/>
    <col min="7" max="7" width="7.625" style="50" customWidth="1"/>
    <col min="8" max="8" width="3.625" style="50" customWidth="1"/>
    <col min="9" max="9" width="5.625" style="50" customWidth="1"/>
    <col min="10" max="10" width="2.125" style="50" customWidth="1"/>
    <col min="11" max="11" width="9.625" style="50" customWidth="1"/>
    <col min="12" max="12" width="0.5" style="50" customWidth="1"/>
    <col min="13" max="13" width="9.625" style="50" customWidth="1"/>
    <col min="14" max="14" width="0.5" style="50" customWidth="1"/>
    <col min="15" max="15" width="9.625" style="50" customWidth="1"/>
    <col min="16" max="16" width="0.5" style="50" customWidth="1"/>
    <col min="17" max="17" width="9.625" style="50" customWidth="1"/>
    <col min="18" max="18" width="0.5" style="50" customWidth="1"/>
    <col min="19" max="19" width="9.625" style="50" customWidth="1"/>
    <col min="20" max="20" width="0.5" style="50" customWidth="1"/>
    <col min="21" max="21" width="1.37890625" style="50" customWidth="1"/>
    <col min="22" max="16384" width="9.00390625" style="50" customWidth="1"/>
  </cols>
  <sheetData>
    <row r="1" spans="1:19" ht="13.5" customHeight="1">
      <c r="A1" s="212" t="s">
        <v>370</v>
      </c>
      <c r="B1" s="212"/>
      <c r="Q1" s="51"/>
      <c r="R1" s="66" t="s">
        <v>269</v>
      </c>
      <c r="S1" s="221">
        <f ca="1">TODAY()</f>
        <v>42205</v>
      </c>
    </row>
    <row r="2" spans="1:19" ht="13.5" customHeight="1">
      <c r="A2" s="211" t="s">
        <v>89</v>
      </c>
      <c r="B2" s="211"/>
      <c r="C2" s="53"/>
      <c r="D2" s="53"/>
      <c r="E2" s="53"/>
      <c r="F2" s="53"/>
      <c r="G2" s="53"/>
      <c r="H2" s="53"/>
      <c r="I2" s="53"/>
      <c r="J2" s="53"/>
      <c r="K2" s="53"/>
      <c r="L2" s="53"/>
      <c r="M2" s="53"/>
      <c r="N2" s="53"/>
      <c r="P2" s="53"/>
      <c r="S2" s="66" t="str">
        <f>+'Data Entry Page'!R4</f>
        <v>INFORMAL TAX RATE CALCULATOR FILE</v>
      </c>
    </row>
    <row r="3" spans="1:19" ht="13.5" customHeight="1" thickBot="1">
      <c r="A3" s="213" t="s">
        <v>236</v>
      </c>
      <c r="B3" s="409"/>
      <c r="C3" s="55"/>
      <c r="D3" s="55"/>
      <c r="E3" s="55"/>
      <c r="F3" s="55"/>
      <c r="G3" s="55"/>
      <c r="H3" s="55"/>
      <c r="I3" s="55"/>
      <c r="J3" s="55"/>
      <c r="K3" s="55"/>
      <c r="L3" s="55"/>
      <c r="M3" s="55"/>
      <c r="N3" s="55"/>
      <c r="O3" s="56"/>
      <c r="P3" s="55"/>
      <c r="Q3" s="56"/>
      <c r="R3" s="56"/>
      <c r="S3" s="420"/>
    </row>
    <row r="4" spans="1:19" ht="13.5" customHeight="1" hidden="1" thickBot="1">
      <c r="A4" s="213" t="s">
        <v>371</v>
      </c>
      <c r="B4" s="213"/>
      <c r="C4" s="55"/>
      <c r="D4" s="55"/>
      <c r="E4" s="55"/>
      <c r="F4" s="55"/>
      <c r="G4" s="55"/>
      <c r="H4" s="55"/>
      <c r="I4" s="55"/>
      <c r="J4" s="55"/>
      <c r="K4" s="55"/>
      <c r="L4" s="55"/>
      <c r="M4" s="55"/>
      <c r="N4" s="55"/>
      <c r="O4" s="55"/>
      <c r="P4" s="55"/>
      <c r="Q4" s="56"/>
      <c r="R4" s="57"/>
      <c r="S4" s="57"/>
    </row>
    <row r="5" spans="1:19" ht="15" customHeight="1" thickTop="1">
      <c r="A5" s="58">
        <f>IF(+'Data Entry Page'!A2&lt;&gt;"",+'Data Entry Page'!A2,"")</f>
      </c>
      <c r="B5" s="58"/>
      <c r="C5" s="58"/>
      <c r="D5" s="58"/>
      <c r="E5" s="58"/>
      <c r="G5" s="59">
        <f>IF(+'Data Entry Page'!H2&lt;&gt;"",+'Data Entry Page'!H2,"")</f>
      </c>
      <c r="H5" s="60" t="s">
        <v>100</v>
      </c>
      <c r="I5" s="61">
        <f>IF(+'Data Entry Page'!J2&lt;&gt;"",+'Data Entry Page'!J2,"")</f>
      </c>
      <c r="J5" s="60" t="s">
        <v>100</v>
      </c>
      <c r="K5" s="61">
        <f>IF(+'Data Entry Page'!L2&lt;&gt;"",+'Data Entry Page'!L2,"")</f>
      </c>
      <c r="L5" s="62"/>
      <c r="O5" s="58">
        <f>IF(+'Data Entry Page'!N2&lt;&gt;"",+'Data Entry Page'!N2,"")</f>
      </c>
      <c r="P5" s="58"/>
      <c r="Q5" s="58"/>
      <c r="S5" s="222">
        <f>-'Data Entry Page'!P5</f>
        <v>-2015</v>
      </c>
    </row>
    <row r="6" spans="1:17" ht="13.5" customHeight="1">
      <c r="A6" s="50" t="s">
        <v>86</v>
      </c>
      <c r="G6" s="63" t="s">
        <v>87</v>
      </c>
      <c r="H6" s="63"/>
      <c r="I6" s="63"/>
      <c r="J6" s="63"/>
      <c r="K6" s="63"/>
      <c r="O6" s="63" t="s">
        <v>0</v>
      </c>
      <c r="P6" s="63"/>
      <c r="Q6" s="63"/>
    </row>
    <row r="7" spans="7:17" ht="1.5" customHeight="1">
      <c r="G7" s="63"/>
      <c r="H7" s="63"/>
      <c r="I7" s="63"/>
      <c r="J7" s="63"/>
      <c r="K7" s="63"/>
      <c r="O7" s="63"/>
      <c r="P7" s="63"/>
      <c r="Q7" s="63"/>
    </row>
    <row r="8" spans="1:19" s="62" customFormat="1" ht="6" customHeight="1">
      <c r="A8" s="303"/>
      <c r="B8" s="64"/>
      <c r="C8" s="65"/>
      <c r="D8" s="65"/>
      <c r="E8" s="65"/>
      <c r="F8" s="65"/>
      <c r="G8" s="65"/>
      <c r="H8" s="65"/>
      <c r="I8" s="65"/>
      <c r="J8" s="65"/>
      <c r="K8" s="65"/>
      <c r="L8" s="65"/>
      <c r="M8" s="65"/>
      <c r="N8" s="65"/>
      <c r="O8" s="65"/>
      <c r="P8" s="65"/>
      <c r="Q8" s="65"/>
      <c r="R8" s="65"/>
      <c r="S8" s="65"/>
    </row>
    <row r="9" spans="1:2" s="62" customFormat="1" ht="13.5" customHeight="1">
      <c r="A9" s="210" t="s">
        <v>234</v>
      </c>
      <c r="B9" s="210"/>
    </row>
    <row r="10" spans="1:19" s="62" customFormat="1" ht="12" customHeight="1">
      <c r="A10" s="476" t="s">
        <v>361</v>
      </c>
      <c r="B10" s="477"/>
      <c r="C10" s="477"/>
      <c r="D10" s="477"/>
      <c r="E10" s="477"/>
      <c r="F10" s="477"/>
      <c r="G10" s="477"/>
      <c r="H10" s="477"/>
      <c r="I10" s="477"/>
      <c r="J10" s="477"/>
      <c r="K10" s="477"/>
      <c r="L10" s="477"/>
      <c r="M10" s="477"/>
      <c r="N10" s="477"/>
      <c r="O10" s="477"/>
      <c r="P10" s="477"/>
      <c r="Q10" s="477"/>
      <c r="R10" s="477"/>
      <c r="S10" s="478"/>
    </row>
    <row r="11" spans="1:19" s="62" customFormat="1" ht="12" customHeight="1">
      <c r="A11" s="479"/>
      <c r="B11" s="480"/>
      <c r="C11" s="480"/>
      <c r="D11" s="480"/>
      <c r="E11" s="480"/>
      <c r="F11" s="480"/>
      <c r="G11" s="480"/>
      <c r="H11" s="480"/>
      <c r="I11" s="480"/>
      <c r="J11" s="480"/>
      <c r="K11" s="480"/>
      <c r="L11" s="480"/>
      <c r="M11" s="480"/>
      <c r="N11" s="480"/>
      <c r="O11" s="480"/>
      <c r="P11" s="480"/>
      <c r="Q11" s="480"/>
      <c r="R11" s="480"/>
      <c r="S11" s="481"/>
    </row>
    <row r="12" spans="1:19" s="62" customFormat="1" ht="12" customHeight="1">
      <c r="A12" s="479"/>
      <c r="B12" s="480"/>
      <c r="C12" s="480"/>
      <c r="D12" s="480"/>
      <c r="E12" s="480"/>
      <c r="F12" s="480"/>
      <c r="G12" s="480"/>
      <c r="H12" s="480"/>
      <c r="I12" s="480"/>
      <c r="J12" s="480"/>
      <c r="K12" s="480"/>
      <c r="L12" s="480"/>
      <c r="M12" s="480"/>
      <c r="N12" s="480"/>
      <c r="O12" s="480"/>
      <c r="P12" s="480"/>
      <c r="Q12" s="480"/>
      <c r="R12" s="480"/>
      <c r="S12" s="481"/>
    </row>
    <row r="13" spans="1:19" s="62" customFormat="1" ht="12" customHeight="1">
      <c r="A13" s="482"/>
      <c r="B13" s="483"/>
      <c r="C13" s="483"/>
      <c r="D13" s="483"/>
      <c r="E13" s="483"/>
      <c r="F13" s="483"/>
      <c r="G13" s="483"/>
      <c r="H13" s="483"/>
      <c r="I13" s="483"/>
      <c r="J13" s="483"/>
      <c r="K13" s="483"/>
      <c r="L13" s="483"/>
      <c r="M13" s="483"/>
      <c r="N13" s="483"/>
      <c r="O13" s="483"/>
      <c r="P13" s="483"/>
      <c r="Q13" s="483"/>
      <c r="R13" s="483"/>
      <c r="S13" s="484"/>
    </row>
    <row r="14" spans="1:19" ht="3" customHeight="1">
      <c r="A14" s="223"/>
      <c r="B14" s="70"/>
      <c r="C14" s="75"/>
      <c r="D14" s="75"/>
      <c r="E14" s="75"/>
      <c r="F14" s="75"/>
      <c r="G14" s="75"/>
      <c r="H14" s="75"/>
      <c r="I14" s="75"/>
      <c r="J14" s="75"/>
      <c r="S14" s="238"/>
    </row>
    <row r="15" spans="1:19" ht="15" customHeight="1">
      <c r="A15" s="315"/>
      <c r="B15" s="315"/>
      <c r="C15" s="315"/>
      <c r="D15" s="315"/>
      <c r="E15" s="315"/>
      <c r="F15" s="315"/>
      <c r="G15" s="315"/>
      <c r="H15" s="315"/>
      <c r="I15" s="315"/>
      <c r="J15" s="315"/>
      <c r="K15" s="58" t="s">
        <v>4</v>
      </c>
      <c r="L15" s="58"/>
      <c r="M15" s="58"/>
      <c r="N15" s="58"/>
      <c r="O15" s="58"/>
      <c r="P15" s="67"/>
      <c r="Q15" s="68" t="s">
        <v>7</v>
      </c>
      <c r="S15" s="82" t="s">
        <v>49</v>
      </c>
    </row>
    <row r="16" spans="1:19" ht="15" customHeight="1">
      <c r="A16" s="315"/>
      <c r="B16" s="315"/>
      <c r="C16" s="315"/>
      <c r="D16" s="315"/>
      <c r="E16" s="315"/>
      <c r="F16" s="315"/>
      <c r="G16" s="315"/>
      <c r="H16" s="315"/>
      <c r="I16" s="315"/>
      <c r="J16" s="315"/>
      <c r="K16" s="61" t="s">
        <v>3</v>
      </c>
      <c r="L16" s="67"/>
      <c r="M16" s="61" t="s">
        <v>5</v>
      </c>
      <c r="N16" s="67"/>
      <c r="O16" s="61" t="s">
        <v>6</v>
      </c>
      <c r="P16" s="67"/>
      <c r="Q16" s="69" t="s">
        <v>8</v>
      </c>
      <c r="S16" s="85" t="s">
        <v>165</v>
      </c>
    </row>
    <row r="17" spans="1:10" ht="13.5" customHeight="1">
      <c r="A17" s="223" t="s">
        <v>1</v>
      </c>
      <c r="B17" s="71" t="s">
        <v>339</v>
      </c>
      <c r="D17" s="71"/>
      <c r="E17" s="72"/>
      <c r="F17" s="72"/>
      <c r="G17" s="72"/>
      <c r="H17" s="72"/>
      <c r="I17" s="72"/>
      <c r="J17" s="72"/>
    </row>
    <row r="18" spans="1:10" ht="13.5" customHeight="1">
      <c r="A18" s="223"/>
      <c r="B18" s="81" t="s">
        <v>340</v>
      </c>
      <c r="D18" s="71"/>
      <c r="E18" s="72"/>
      <c r="F18" s="72"/>
      <c r="G18" s="72"/>
      <c r="H18" s="72"/>
      <c r="I18" s="72"/>
      <c r="J18" s="72"/>
    </row>
    <row r="19" spans="1:10" ht="13.5" customHeight="1">
      <c r="A19" s="223"/>
      <c r="B19" s="81" t="s">
        <v>341</v>
      </c>
      <c r="D19" s="72"/>
      <c r="E19" s="72"/>
      <c r="F19" s="72"/>
      <c r="G19" s="72"/>
      <c r="H19" s="72"/>
      <c r="I19" s="72"/>
      <c r="J19" s="72"/>
    </row>
    <row r="20" spans="1:19" ht="13.5" customHeight="1">
      <c r="A20" s="223"/>
      <c r="B20" s="265" t="s">
        <v>367</v>
      </c>
      <c r="F20" s="75"/>
      <c r="G20" s="75"/>
      <c r="H20" s="75"/>
      <c r="I20" s="75"/>
      <c r="J20" s="75"/>
      <c r="K20" s="134">
        <f>IF(+'Data Entry Page'!$P$18&lt;&gt;"",IF(+'Data Entry Page'!H$18&gt;0,+'Data Entry Page'!H$18,0),"")</f>
      </c>
      <c r="L20" s="291"/>
      <c r="M20" s="134">
        <f>IF(+'Data Entry Page'!$P$18&lt;&gt;"",IF(+'Data Entry Page'!J$18&gt;0,+'Data Entry Page'!J$18,0),"")</f>
      </c>
      <c r="N20" s="291"/>
      <c r="O20" s="134">
        <f>IF(+'Data Entry Page'!$P$18&lt;&gt;"",IF(+'Data Entry Page'!L$18&gt;0,+'Data Entry Page'!L$18,0),"")</f>
      </c>
      <c r="P20" s="291"/>
      <c r="Q20" s="134">
        <f>IF(+'Data Entry Page'!$P$18&lt;&gt;"",IF(+'Data Entry Page'!N$18&gt;0,+'Data Entry Page'!N$18,0),"")</f>
      </c>
      <c r="R20" s="191"/>
      <c r="S20" s="334">
        <f>IF('Data Entry Page'!P18&lt;&gt;"",'Data Entry Page'!P18,"")</f>
      </c>
    </row>
    <row r="21" spans="23:29" s="62" customFormat="1" ht="9" customHeight="1">
      <c r="W21" s="50"/>
      <c r="X21" s="50"/>
      <c r="Y21" s="50"/>
      <c r="Z21" s="50"/>
      <c r="AA21" s="50"/>
      <c r="AB21" s="50"/>
      <c r="AC21" s="50"/>
    </row>
    <row r="22" spans="1:19" ht="13.5" customHeight="1">
      <c r="A22" s="223" t="s">
        <v>272</v>
      </c>
      <c r="B22" s="71" t="s">
        <v>273</v>
      </c>
      <c r="D22" s="71"/>
      <c r="E22" s="72"/>
      <c r="F22" s="72"/>
      <c r="G22" s="72"/>
      <c r="H22" s="72"/>
      <c r="I22" s="72"/>
      <c r="J22" s="76"/>
      <c r="K22" s="191"/>
      <c r="L22" s="191"/>
      <c r="M22" s="191"/>
      <c r="N22" s="191"/>
      <c r="O22" s="191"/>
      <c r="P22" s="191"/>
      <c r="Q22" s="191"/>
      <c r="R22" s="191"/>
      <c r="S22" s="335"/>
    </row>
    <row r="23" spans="1:19" ht="13.5" customHeight="1">
      <c r="A23" s="82"/>
      <c r="B23" s="286" t="s">
        <v>303</v>
      </c>
      <c r="D23" s="72"/>
      <c r="E23" s="72"/>
      <c r="F23" s="72"/>
      <c r="G23" s="72"/>
      <c r="H23" s="72"/>
      <c r="I23" s="72"/>
      <c r="J23" s="76"/>
      <c r="K23" s="191"/>
      <c r="L23" s="191"/>
      <c r="M23" s="191"/>
      <c r="N23" s="191"/>
      <c r="O23" s="191"/>
      <c r="P23" s="191"/>
      <c r="Q23" s="191"/>
      <c r="R23" s="191"/>
      <c r="S23" s="335"/>
    </row>
    <row r="24" spans="1:19" ht="13.5" customHeight="1">
      <c r="A24" s="223"/>
      <c r="B24" s="148" t="s">
        <v>333</v>
      </c>
      <c r="D24" s="72"/>
      <c r="E24" s="72"/>
      <c r="F24" s="72"/>
      <c r="G24" s="72"/>
      <c r="H24" s="72"/>
      <c r="I24" s="72"/>
      <c r="J24" s="76"/>
      <c r="K24" s="134">
        <f>IF(+'Form A'!I$153=0,0,IF('Form A'!I$153&gt;0,+'Form A'!I153,""))</f>
      </c>
      <c r="L24" s="336"/>
      <c r="M24" s="134">
        <f>IF(+'Form A'!K$153=0,0,IF('Form A'!K$153&gt;0,+'Form A'!K153,""))</f>
      </c>
      <c r="N24" s="336"/>
      <c r="O24" s="134">
        <f>IF(+'Form A'!M$153=0,0,IF('Form A'!M$153&gt;0,+'Form A'!M153,""))</f>
      </c>
      <c r="P24" s="336"/>
      <c r="Q24" s="134">
        <f>IF(+'Form A'!O$153=0,0,IF('Form A'!O$153&gt;0,+'Form A'!O153,""))</f>
      </c>
      <c r="R24" s="191"/>
      <c r="S24" s="337">
        <f>IF(+'Form A'!T$110=0,0,IF('Form A'!T$110&gt;0,+'Form A'!T110,""))</f>
      </c>
    </row>
    <row r="25" spans="23:29" s="62" customFormat="1" ht="9" customHeight="1">
      <c r="W25" s="50"/>
      <c r="X25" s="50"/>
      <c r="Y25" s="50"/>
      <c r="Z25" s="50"/>
      <c r="AA25" s="50"/>
      <c r="AB25" s="50"/>
      <c r="AC25" s="50"/>
    </row>
    <row r="26" spans="1:19" ht="13.5" customHeight="1">
      <c r="A26" s="223" t="s">
        <v>268</v>
      </c>
      <c r="B26" s="71" t="s">
        <v>270</v>
      </c>
      <c r="D26" s="71"/>
      <c r="E26" s="72"/>
      <c r="F26" s="72"/>
      <c r="G26" s="72"/>
      <c r="H26" s="72"/>
      <c r="I26" s="72"/>
      <c r="J26" s="72"/>
      <c r="K26" s="191"/>
      <c r="L26" s="191"/>
      <c r="M26" s="191"/>
      <c r="N26" s="191"/>
      <c r="O26" s="191"/>
      <c r="P26" s="191"/>
      <c r="Q26" s="191"/>
      <c r="R26" s="191"/>
      <c r="S26" s="191"/>
    </row>
    <row r="27" spans="1:19" ht="13.5" customHeight="1">
      <c r="A27" s="223"/>
      <c r="B27" s="148" t="s">
        <v>377</v>
      </c>
      <c r="D27" s="71"/>
      <c r="E27" s="72"/>
      <c r="F27" s="72"/>
      <c r="G27" s="72"/>
      <c r="H27" s="72"/>
      <c r="I27" s="72"/>
      <c r="J27" s="72"/>
      <c r="K27" s="191"/>
      <c r="L27" s="191"/>
      <c r="M27" s="191"/>
      <c r="N27" s="191"/>
      <c r="O27" s="191"/>
      <c r="P27" s="191"/>
      <c r="Q27" s="191"/>
      <c r="R27" s="191"/>
      <c r="S27" s="191"/>
    </row>
    <row r="28" spans="1:19" ht="13.5" customHeight="1">
      <c r="A28" s="223"/>
      <c r="B28" s="191" t="s">
        <v>376</v>
      </c>
      <c r="D28" s="78"/>
      <c r="E28" s="72"/>
      <c r="F28" s="72"/>
      <c r="G28" s="72"/>
      <c r="H28" s="72"/>
      <c r="I28" s="72"/>
      <c r="J28" s="72"/>
      <c r="K28" s="338">
        <f>IF(AND('Data Entry Page'!$F$48="Yes",'Data Entry Page'!$N$51&lt;1),+'Form B'!G112,"")</f>
      </c>
      <c r="L28" s="336"/>
      <c r="M28" s="338">
        <f>IF(AND('Data Entry Page'!$F$48="Yes",'Data Entry Page'!$N$51&lt;1),+'Form B'!I112,"")</f>
      </c>
      <c r="N28" s="336"/>
      <c r="O28" s="338">
        <f>IF(AND('Data Entry Page'!$F$48="Yes",'Data Entry Page'!$N$51&lt;1),+'Form B'!K112,"")</f>
      </c>
      <c r="P28" s="336"/>
      <c r="Q28" s="338">
        <f>IF(AND('Data Entry Page'!$F$48="Yes",'Data Entry Page'!$N$51&lt;1),+'Form B'!M112,"")</f>
      </c>
      <c r="R28" s="191"/>
      <c r="S28" s="338">
        <f>IF(AND('Data Entry Page'!$F$48="Yes",'Data Entry Page'!$N$51&lt;1),+'Form B'!O112,"")</f>
      </c>
    </row>
    <row r="29" spans="23:29" s="62" customFormat="1" ht="9" customHeight="1">
      <c r="W29" s="50"/>
      <c r="X29" s="50"/>
      <c r="Y29" s="50"/>
      <c r="Z29" s="50"/>
      <c r="AA29" s="50"/>
      <c r="AB29" s="50"/>
      <c r="AC29" s="50"/>
    </row>
    <row r="30" spans="1:19" ht="13.5" customHeight="1">
      <c r="A30" s="223" t="s">
        <v>9</v>
      </c>
      <c r="B30" s="80" t="s">
        <v>275</v>
      </c>
      <c r="D30" s="80"/>
      <c r="K30" s="191"/>
      <c r="L30" s="191"/>
      <c r="M30" s="191"/>
      <c r="N30" s="191"/>
      <c r="O30" s="191"/>
      <c r="P30" s="191"/>
      <c r="Q30" s="191"/>
      <c r="R30" s="191"/>
      <c r="S30" s="191"/>
    </row>
    <row r="31" spans="1:19" ht="13.5" customHeight="1">
      <c r="A31" s="223"/>
      <c r="B31" s="265" t="s">
        <v>337</v>
      </c>
      <c r="D31" s="80"/>
      <c r="K31" s="134">
        <f>IF(AND('Data Entry Page'!$F$48="Yes",'Data Entry Page'!$N$51&lt;1),+'Summary Page'!K$28,IF('Summary Page'!K$24&lt;&gt;"",'Summary Page'!K24,""))</f>
      </c>
      <c r="L31" s="191"/>
      <c r="M31" s="134">
        <f>IF(AND('Data Entry Page'!$F$48="Yes",'Data Entry Page'!$N$51&lt;1),+'Summary Page'!M$28,IF('Summary Page'!M$24&lt;&gt;"",'Summary Page'!M24,""))</f>
      </c>
      <c r="N31" s="191"/>
      <c r="O31" s="134">
        <f>IF(AND('Data Entry Page'!$F$48="Yes",'Data Entry Page'!$N$51&lt;1),+'Summary Page'!O$28,IF('Summary Page'!O$24&lt;&gt;"",'Summary Page'!O24,""))</f>
      </c>
      <c r="P31" s="191"/>
      <c r="Q31" s="134">
        <f>IF(AND('Data Entry Page'!$F$48="Yes",'Data Entry Page'!$N$51&lt;1),+'Summary Page'!Q$28,IF('Summary Page'!Q$24&lt;&gt;"",'Summary Page'!Q24,""))</f>
      </c>
      <c r="R31" s="191"/>
      <c r="S31" s="134">
        <f>IF(AND('Data Entry Page'!$F$48="Yes",'Data Entry Page'!$N$51&lt;1),+'Summary Page'!S$28,IF('Summary Page'!S$24&lt;&gt;"",'Summary Page'!S24,""))</f>
      </c>
    </row>
    <row r="32" spans="23:29" s="62" customFormat="1" ht="9" customHeight="1">
      <c r="W32" s="50"/>
      <c r="X32" s="50"/>
      <c r="Y32" s="50"/>
      <c r="Z32" s="50"/>
      <c r="AA32" s="50"/>
      <c r="AB32" s="50"/>
      <c r="AC32" s="50"/>
    </row>
    <row r="33" spans="1:19" ht="13.5" customHeight="1">
      <c r="A33" s="223" t="s">
        <v>10</v>
      </c>
      <c r="B33" s="80" t="s">
        <v>338</v>
      </c>
      <c r="D33" s="80"/>
      <c r="F33" s="292"/>
      <c r="G33" s="292"/>
      <c r="K33" s="191"/>
      <c r="L33" s="191"/>
      <c r="M33" s="191"/>
      <c r="N33" s="191"/>
      <c r="O33" s="191"/>
      <c r="P33" s="191"/>
      <c r="Q33" s="191"/>
      <c r="R33" s="191"/>
      <c r="S33" s="191"/>
    </row>
    <row r="34" spans="1:19" s="225" customFormat="1" ht="13.5" customHeight="1">
      <c r="A34" s="273"/>
      <c r="B34" s="474" t="s">
        <v>304</v>
      </c>
      <c r="C34" s="475"/>
      <c r="D34" s="475"/>
      <c r="E34" s="475"/>
      <c r="F34" s="475"/>
      <c r="G34" s="475"/>
      <c r="H34" s="475"/>
      <c r="I34" s="475"/>
      <c r="J34" s="275"/>
      <c r="K34" s="227">
        <f>IF(OR('Data Entry Page'!$F$48&lt;&gt;"Yes",'Data Entry Page'!$N$51&gt;1),IF('Data Entry Page'!H24&lt;&gt;"",'Data Entry Page'!H$24,""),'Summary Page'!K28)</f>
      </c>
      <c r="L34" s="285"/>
      <c r="M34" s="227">
        <f>IF(OR('Data Entry Page'!$F$48&lt;&gt;"Yes",'Data Entry Page'!$N$51&gt;1),IF('Data Entry Page'!J21&lt;&gt;"",'Data Entry Page'!J$21,""),'Summary Page'!M28)</f>
      </c>
      <c r="N34" s="285"/>
      <c r="O34" s="227">
        <f>IF(OR('Data Entry Page'!$F$48&lt;&gt;"Yes",'Data Entry Page'!$N$51&gt;1),IF('Data Entry Page'!L21&lt;&gt;"",'Data Entry Page'!L$21,""),'Summary Page'!O28)</f>
      </c>
      <c r="P34" s="285"/>
      <c r="Q34" s="227">
        <f>IF(OR('Data Entry Page'!$F$48&lt;&gt;"Yes",'Data Entry Page'!$N$51&gt;1),IF('Data Entry Page'!N21&lt;&gt;"",'Data Entry Page'!N$21,""),'Summary Page'!Q28)</f>
      </c>
      <c r="R34" s="291"/>
      <c r="S34" s="227">
        <f>IF(OR('Data Entry Page'!$F$48&lt;&gt;"Yes",'Data Entry Page'!$N$51&gt;1),IF('Data Entry Page'!P21&lt;&gt;"",'Data Entry Page'!P$21,""),'Summary Page'!S28)</f>
      </c>
    </row>
    <row r="35" spans="23:29" s="62" customFormat="1" ht="9" customHeight="1">
      <c r="W35" s="225"/>
      <c r="X35" s="225"/>
      <c r="Y35" s="225"/>
      <c r="Z35" s="225"/>
      <c r="AA35" s="225"/>
      <c r="AB35" s="225"/>
      <c r="AC35" s="225"/>
    </row>
    <row r="36" spans="1:29" s="225" customFormat="1" ht="13.5" customHeight="1">
      <c r="A36" s="272" t="s">
        <v>11</v>
      </c>
      <c r="B36" s="270" t="s">
        <v>294</v>
      </c>
      <c r="D36" s="270"/>
      <c r="K36" s="291"/>
      <c r="L36" s="291"/>
      <c r="M36" s="291"/>
      <c r="N36" s="291"/>
      <c r="O36" s="291"/>
      <c r="P36" s="291"/>
      <c r="Q36" s="291"/>
      <c r="R36" s="291"/>
      <c r="S36" s="291"/>
      <c r="W36" s="271"/>
      <c r="X36" s="257"/>
      <c r="Y36" s="257"/>
      <c r="Z36" s="257"/>
      <c r="AA36" s="257"/>
      <c r="AB36" s="257"/>
      <c r="AC36" s="257"/>
    </row>
    <row r="37" spans="1:29" ht="15" customHeight="1" hidden="1">
      <c r="A37" s="223"/>
      <c r="B37" s="70"/>
      <c r="C37" s="287"/>
      <c r="D37" s="75"/>
      <c r="E37" s="75"/>
      <c r="F37" s="75"/>
      <c r="G37" s="75"/>
      <c r="H37" s="75"/>
      <c r="I37" s="75"/>
      <c r="J37" s="75"/>
      <c r="K37" s="135">
        <f>IF('Data Entry Page'!$H$69&gt;0,IF('Summary Page'!K31&lt;'Summary Page'!K34,'Summary Page'!K31,'Summary Page'!K34),"")</f>
      </c>
      <c r="L37" s="191"/>
      <c r="M37" s="135">
        <f>IF('Data Entry Page'!$H$69&gt;0,IF('Summary Page'!M31&lt;'Summary Page'!M34,'Summary Page'!M31,'Summary Page'!M34),"")</f>
      </c>
      <c r="N37" s="191"/>
      <c r="O37" s="135">
        <f>IF('Data Entry Page'!$H$69&gt;0,IF('Summary Page'!O31&lt;'Summary Page'!O34,'Summary Page'!O31,'Summary Page'!O34),"")</f>
      </c>
      <c r="P37" s="191"/>
      <c r="Q37" s="135">
        <f>IF('Data Entry Page'!$H$69&gt;0,IF('Summary Page'!Q31&lt;'Summary Page'!Q34,'Summary Page'!Q31,'Summary Page'!Q34),"")</f>
      </c>
      <c r="R37" s="191"/>
      <c r="S37" s="135">
        <f>IF('Data Entry Page'!$H$69&gt;0,IF('Summary Page'!S31&lt;'Summary Page'!S34,'Summary Page'!S31,'Summary Page'!S34),"")</f>
      </c>
      <c r="W37" s="257"/>
      <c r="X37" s="257"/>
      <c r="Y37" s="257"/>
      <c r="Z37" s="257"/>
      <c r="AA37" s="257"/>
      <c r="AB37" s="257"/>
      <c r="AC37" s="257"/>
    </row>
    <row r="38" spans="1:29" ht="13.5" customHeight="1">
      <c r="A38" s="82"/>
      <c r="B38" s="191" t="s">
        <v>378</v>
      </c>
      <c r="D38" s="82"/>
      <c r="K38" s="134">
        <f>IF('Summary Page'!K37&lt;&gt;"",IF('Summary Page'!K37&lt;1,ROUNDDOWN('Summary Page'!K37,3),ROUND('Summary Page'!K37,4)),"")</f>
      </c>
      <c r="L38" s="336"/>
      <c r="M38" s="134">
        <f>IF('Summary Page'!M37&lt;&gt;"",IF('Summary Page'!M37&lt;1,ROUNDDOWN('Summary Page'!M37,3),ROUND('Summary Page'!M37,4)),"")</f>
      </c>
      <c r="N38" s="336"/>
      <c r="O38" s="134">
        <f>IF('Summary Page'!O37&lt;&gt;"",IF('Summary Page'!O37&lt;1,ROUNDDOWN('Summary Page'!O37,3),ROUND('Summary Page'!O37,4)),"")</f>
      </c>
      <c r="P38" s="336"/>
      <c r="Q38" s="134">
        <f>IF('Summary Page'!Q37&lt;&gt;"",IF('Summary Page'!Q37&lt;1,ROUNDDOWN('Summary Page'!Q37,3),ROUND('Summary Page'!Q37,4)),"")</f>
      </c>
      <c r="R38" s="191"/>
      <c r="S38" s="134">
        <f>IF('Summary Page'!S37&lt;&gt;"",ROUND('Summary Page'!S37,4),"")</f>
      </c>
      <c r="W38" s="257"/>
      <c r="X38" s="257"/>
      <c r="Y38" s="257"/>
      <c r="Z38" s="257"/>
      <c r="AA38" s="257"/>
      <c r="AB38" s="257"/>
      <c r="AC38" s="257"/>
    </row>
    <row r="39" spans="23:29" s="62" customFormat="1" ht="9" customHeight="1">
      <c r="W39" s="50"/>
      <c r="X39" s="50"/>
      <c r="Y39" s="50"/>
      <c r="Z39" s="50"/>
      <c r="AA39" s="50"/>
      <c r="AB39" s="50"/>
      <c r="AC39" s="50"/>
    </row>
    <row r="40" spans="1:29" ht="13.5" customHeight="1">
      <c r="A40" s="223" t="s">
        <v>12</v>
      </c>
      <c r="B40" s="73" t="s">
        <v>21</v>
      </c>
      <c r="C40" s="290" t="s">
        <v>379</v>
      </c>
      <c r="D40" s="71"/>
      <c r="E40" s="72"/>
      <c r="F40" s="72"/>
      <c r="G40" s="72"/>
      <c r="H40" s="72"/>
      <c r="I40" s="72"/>
      <c r="J40" s="76"/>
      <c r="W40" s="485"/>
      <c r="X40" s="468"/>
      <c r="Y40" s="468"/>
      <c r="Z40" s="468"/>
      <c r="AA40" s="468"/>
      <c r="AB40" s="468"/>
      <c r="AC40" s="468"/>
    </row>
    <row r="41" spans="1:29" ht="13.5" customHeight="1">
      <c r="A41" s="223"/>
      <c r="B41" s="73"/>
      <c r="C41" s="191" t="s">
        <v>380</v>
      </c>
      <c r="D41" s="71"/>
      <c r="E41" s="72"/>
      <c r="F41" s="72"/>
      <c r="G41" s="72"/>
      <c r="H41" s="72"/>
      <c r="I41" s="72"/>
      <c r="J41" s="76"/>
      <c r="K41" s="339"/>
      <c r="L41" s="340"/>
      <c r="M41" s="339"/>
      <c r="N41" s="340"/>
      <c r="O41" s="339"/>
      <c r="P41" s="340"/>
      <c r="Q41" s="339"/>
      <c r="W41" s="485"/>
      <c r="X41" s="468"/>
      <c r="Y41" s="468"/>
      <c r="Z41" s="468"/>
      <c r="AA41" s="468"/>
      <c r="AB41" s="468"/>
      <c r="AC41" s="468"/>
    </row>
    <row r="42" spans="23:29" s="62" customFormat="1" ht="9" customHeight="1">
      <c r="W42" s="468"/>
      <c r="X42" s="468"/>
      <c r="Y42" s="468"/>
      <c r="Z42" s="468"/>
      <c r="AA42" s="468"/>
      <c r="AB42" s="468"/>
      <c r="AC42" s="468"/>
    </row>
    <row r="43" spans="1:29" ht="13.5" customHeight="1">
      <c r="A43" s="223" t="s">
        <v>12</v>
      </c>
      <c r="B43" s="73" t="s">
        <v>22</v>
      </c>
      <c r="C43" s="152" t="s">
        <v>296</v>
      </c>
      <c r="D43" s="1"/>
      <c r="E43" s="1"/>
      <c r="F43" s="1"/>
      <c r="G43" s="1"/>
      <c r="H43" s="1"/>
      <c r="I43" s="1"/>
      <c r="J43" s="1"/>
      <c r="K43" s="341"/>
      <c r="L43" s="285"/>
      <c r="M43" s="341"/>
      <c r="N43" s="285"/>
      <c r="O43" s="341"/>
      <c r="P43" s="285"/>
      <c r="Q43" s="341"/>
      <c r="W43" s="468"/>
      <c r="X43" s="468"/>
      <c r="Y43" s="468"/>
      <c r="Z43" s="468"/>
      <c r="AA43" s="468"/>
      <c r="AB43" s="468"/>
      <c r="AC43" s="468"/>
    </row>
    <row r="44" spans="1:29" ht="13.5" customHeight="1">
      <c r="A44" s="223"/>
      <c r="B44" s="78"/>
      <c r="C44" s="289" t="s">
        <v>381</v>
      </c>
      <c r="D44" s="1"/>
      <c r="E44" s="1"/>
      <c r="F44" s="1"/>
      <c r="G44" s="1"/>
      <c r="H44" s="1"/>
      <c r="I44" s="1"/>
      <c r="J44" s="1"/>
      <c r="W44" s="468"/>
      <c r="X44" s="468"/>
      <c r="Y44" s="468"/>
      <c r="Z44" s="468"/>
      <c r="AA44" s="468"/>
      <c r="AB44" s="468"/>
      <c r="AC44" s="468"/>
    </row>
    <row r="45" spans="1:29" ht="13.5" customHeight="1">
      <c r="A45" s="223"/>
      <c r="B45" s="78"/>
      <c r="C45" s="267" t="s">
        <v>382</v>
      </c>
      <c r="D45" s="1"/>
      <c r="E45" s="1"/>
      <c r="F45" s="1"/>
      <c r="G45" s="1"/>
      <c r="H45" s="1"/>
      <c r="I45" s="1"/>
      <c r="J45" s="1"/>
      <c r="K45" s="342"/>
      <c r="L45" s="340"/>
      <c r="M45" s="342"/>
      <c r="N45" s="340"/>
      <c r="O45" s="342"/>
      <c r="P45" s="340"/>
      <c r="Q45" s="342"/>
      <c r="W45" s="468"/>
      <c r="X45" s="468"/>
      <c r="Y45" s="468"/>
      <c r="Z45" s="468"/>
      <c r="AA45" s="468"/>
      <c r="AB45" s="468"/>
      <c r="AC45" s="468"/>
    </row>
    <row r="46" spans="23:29" s="62" customFormat="1" ht="9" customHeight="1">
      <c r="W46" s="468"/>
      <c r="X46" s="468"/>
      <c r="Y46" s="468"/>
      <c r="Z46" s="468"/>
      <c r="AA46" s="468"/>
      <c r="AB46" s="468"/>
      <c r="AC46" s="468"/>
    </row>
    <row r="47" spans="1:29" ht="13.5" customHeight="1">
      <c r="A47" s="223" t="s">
        <v>13</v>
      </c>
      <c r="B47" s="80" t="s">
        <v>103</v>
      </c>
      <c r="D47" s="80"/>
      <c r="W47" s="468"/>
      <c r="X47" s="468"/>
      <c r="Y47" s="468"/>
      <c r="Z47" s="468"/>
      <c r="AA47" s="468"/>
      <c r="AB47" s="468"/>
      <c r="AC47" s="468"/>
    </row>
    <row r="48" spans="1:29" ht="13.5" customHeight="1">
      <c r="A48" s="223"/>
      <c r="B48" s="191" t="s">
        <v>383</v>
      </c>
      <c r="D48" s="80"/>
      <c r="W48" s="257"/>
      <c r="X48" s="257"/>
      <c r="Y48" s="257"/>
      <c r="Z48" s="257"/>
      <c r="AA48" s="257"/>
      <c r="AB48" s="257"/>
      <c r="AC48" s="257"/>
    </row>
    <row r="49" spans="1:29" ht="13.5" customHeight="1">
      <c r="A49" s="223"/>
      <c r="B49" s="191" t="s">
        <v>384</v>
      </c>
      <c r="D49" s="80"/>
      <c r="K49" s="342"/>
      <c r="L49" s="340"/>
      <c r="M49" s="342"/>
      <c r="N49" s="340"/>
      <c r="O49" s="342"/>
      <c r="P49" s="340"/>
      <c r="Q49" s="342"/>
      <c r="W49" s="257"/>
      <c r="X49" s="257"/>
      <c r="Y49" s="257"/>
      <c r="Z49" s="257"/>
      <c r="AA49" s="257"/>
      <c r="AB49" s="257"/>
      <c r="AC49" s="257"/>
    </row>
    <row r="50" spans="23:29" s="62" customFormat="1" ht="9" customHeight="1">
      <c r="W50" s="50"/>
      <c r="X50" s="50"/>
      <c r="Y50" s="50"/>
      <c r="Z50" s="50"/>
      <c r="AA50" s="50"/>
      <c r="AB50" s="50"/>
      <c r="AC50" s="50"/>
    </row>
    <row r="51" spans="1:4" ht="13.5" customHeight="1">
      <c r="A51" s="223" t="s">
        <v>14</v>
      </c>
      <c r="B51" s="80" t="s">
        <v>386</v>
      </c>
      <c r="D51" s="80"/>
    </row>
    <row r="52" spans="1:17" ht="13.5" customHeight="1">
      <c r="A52" s="223"/>
      <c r="B52" s="191" t="s">
        <v>385</v>
      </c>
      <c r="D52" s="80"/>
      <c r="K52" s="342"/>
      <c r="L52" s="340"/>
      <c r="M52" s="342"/>
      <c r="N52" s="340"/>
      <c r="O52" s="342"/>
      <c r="P52" s="340"/>
      <c r="Q52" s="342"/>
    </row>
    <row r="53" spans="23:29" s="62" customFormat="1" ht="9" customHeight="1">
      <c r="W53" s="50"/>
      <c r="X53" s="50"/>
      <c r="Y53" s="50"/>
      <c r="Z53" s="50"/>
      <c r="AA53" s="50"/>
      <c r="AB53" s="50"/>
      <c r="AC53" s="50"/>
    </row>
    <row r="54" spans="1:29" ht="13.5" customHeight="1">
      <c r="A54" s="223" t="s">
        <v>15</v>
      </c>
      <c r="B54" s="80" t="s">
        <v>302</v>
      </c>
      <c r="D54" s="80"/>
      <c r="K54" s="343">
        <f>IF('Data Entry Page'!$H$69&lt;&gt;"",IF('Data Entry Page'!H18&lt;&gt;"",IF(OR(K41&lt;&gt;"",K45&lt;&gt;"",K49&lt;&gt;"",K52&lt;&gt;""),+'Summary Page'!K38-'Summary Page'!K41-'Summary Page'!K45-'Summary Page'!K49+'Summary Page'!K52,""),""),"")</f>
      </c>
      <c r="L54" s="340"/>
      <c r="M54" s="343">
        <f>IF('Data Entry Page'!$H$69&lt;&gt;"",IF('Data Entry Page'!J18&lt;&gt;"",IF(OR(M41&lt;&gt;"",M45&lt;&gt;"",M49&lt;&gt;"",M52&lt;&gt;""),+'Summary Page'!M38-'Summary Page'!M41-'Summary Page'!M45-'Summary Page'!M49+'Summary Page'!M52,""),""),"")</f>
      </c>
      <c r="N54" s="340"/>
      <c r="O54" s="343">
        <f>IF('Data Entry Page'!$H$69&lt;&gt;"",IF('Data Entry Page'!L18&lt;&gt;"",IF(OR(O41&lt;&gt;"",O45&lt;&gt;"",O49&lt;&gt;"",O52&lt;&gt;""),+'Summary Page'!O38-'Summary Page'!O41-'Summary Page'!O45-'Summary Page'!O49+'Summary Page'!O52,""),""),"")</f>
      </c>
      <c r="P54" s="340"/>
      <c r="Q54" s="343">
        <f>IF('Data Entry Page'!$H$69&lt;&gt;"",IF('Data Entry Page'!N18&lt;&gt;"",IF(OR(Q41&lt;&gt;"",Q45&lt;&gt;"",Q49&lt;&gt;"",Q52&lt;&gt;""),+'Summary Page'!Q38-'Summary Page'!Q41-'Summary Page'!Q45-'Summary Page'!Q49+'Summary Page'!Q52,""),""),"")</f>
      </c>
      <c r="W54" s="485"/>
      <c r="X54" s="468"/>
      <c r="Y54" s="468"/>
      <c r="Z54" s="468"/>
      <c r="AA54" s="468"/>
      <c r="AB54" s="468"/>
      <c r="AC54" s="468"/>
    </row>
    <row r="55" spans="23:29" s="62" customFormat="1" ht="9" customHeight="1">
      <c r="W55" s="468"/>
      <c r="X55" s="468"/>
      <c r="Y55" s="468"/>
      <c r="Z55" s="468"/>
      <c r="AA55" s="468"/>
      <c r="AB55" s="468"/>
      <c r="AC55" s="468"/>
    </row>
    <row r="56" spans="1:29" ht="13.5" customHeight="1">
      <c r="A56" s="223" t="s">
        <v>2</v>
      </c>
      <c r="B56" s="80" t="s">
        <v>295</v>
      </c>
      <c r="D56" s="80"/>
      <c r="K56" s="134">
        <f>IF('Data Entry Page'!$L$69&gt;0,+'Form C'!$N$52,"")</f>
      </c>
      <c r="L56" s="336"/>
      <c r="M56" s="134">
        <f>IF('Data Entry Page'!$L$69&gt;0,+'Form C'!$N$52,"")</f>
      </c>
      <c r="N56" s="336"/>
      <c r="O56" s="134">
        <f>IF('Data Entry Page'!$L$69&gt;0,+'Form C'!$N$52,"")</f>
      </c>
      <c r="P56" s="336"/>
      <c r="Q56" s="134">
        <f>IF('Data Entry Page'!$L$69&gt;0,+'Form C'!$N$52,"")</f>
      </c>
      <c r="W56" s="468"/>
      <c r="X56" s="468"/>
      <c r="Y56" s="468"/>
      <c r="Z56" s="468"/>
      <c r="AA56" s="468"/>
      <c r="AB56" s="468"/>
      <c r="AC56" s="468"/>
    </row>
    <row r="57" spans="23:29" s="62" customFormat="1" ht="9" customHeight="1">
      <c r="W57" s="468"/>
      <c r="X57" s="468"/>
      <c r="Y57" s="468"/>
      <c r="Z57" s="468"/>
      <c r="AA57" s="468"/>
      <c r="AB57" s="468"/>
      <c r="AC57" s="468"/>
    </row>
    <row r="58" spans="1:29" ht="13.5" customHeight="1">
      <c r="A58" s="223" t="s">
        <v>16</v>
      </c>
      <c r="B58" s="290" t="s">
        <v>297</v>
      </c>
      <c r="D58" s="80"/>
      <c r="W58" s="468"/>
      <c r="X58" s="468"/>
      <c r="Y58" s="468"/>
      <c r="Z58" s="468"/>
      <c r="AA58" s="468"/>
      <c r="AB58" s="468"/>
      <c r="AC58" s="468"/>
    </row>
    <row r="59" spans="1:29" ht="12.75" customHeight="1">
      <c r="A59" s="70"/>
      <c r="B59" s="191" t="s">
        <v>387</v>
      </c>
      <c r="D59" s="83"/>
      <c r="W59" s="468"/>
      <c r="X59" s="468"/>
      <c r="Y59" s="468"/>
      <c r="Z59" s="468"/>
      <c r="AA59" s="468"/>
      <c r="AB59" s="468"/>
      <c r="AC59" s="468"/>
    </row>
    <row r="60" spans="2:29" s="225" customFormat="1" ht="13.5" customHeight="1">
      <c r="B60" s="291" t="s">
        <v>388</v>
      </c>
      <c r="D60" s="273"/>
      <c r="W60" s="468"/>
      <c r="X60" s="468"/>
      <c r="Y60" s="468"/>
      <c r="Z60" s="468"/>
      <c r="AA60" s="468"/>
      <c r="AB60" s="468"/>
      <c r="AC60" s="468"/>
    </row>
    <row r="61" spans="2:29" s="62" customFormat="1" ht="15">
      <c r="B61" s="291" t="s">
        <v>319</v>
      </c>
      <c r="K61" s="224">
        <f>IF(OR('Data Entry Page'!$F$48="No",'Data Entry Page'!$N$51&gt;0),'Form B'!G112,"")</f>
      </c>
      <c r="L61" s="274"/>
      <c r="M61" s="224">
        <f>IF(OR('Data Entry Page'!$F$48="No",'Data Entry Page'!$N$51&gt;0),'Form B'!I112,"")</f>
      </c>
      <c r="N61" s="274"/>
      <c r="O61" s="224">
        <f>IF(OR('Data Entry Page'!$F$48="No",'Data Entry Page'!$N$51&gt;0),'Form B'!K112,"")</f>
      </c>
      <c r="P61" s="274"/>
      <c r="Q61" s="224">
        <f>IF(OR('Data Entry Page'!$F$48="No",'Data Entry Page'!$N$51&gt;0),'Form B'!M112,"")</f>
      </c>
      <c r="R61" s="225"/>
      <c r="S61" s="224">
        <f>IF(OR('Data Entry Page'!$F$48="No",'Data Entry Page'!$N$51&gt;0),'Form B'!O112,"")</f>
      </c>
      <c r="W61" s="468"/>
      <c r="X61" s="468"/>
      <c r="Y61" s="468"/>
      <c r="Z61" s="468"/>
      <c r="AA61" s="468"/>
      <c r="AB61" s="468"/>
      <c r="AC61" s="468"/>
    </row>
    <row r="62" spans="1:29" s="62" customFormat="1" ht="12" customHeight="1">
      <c r="A62" s="406"/>
      <c r="B62" s="406"/>
      <c r="C62" s="407"/>
      <c r="D62" s="407"/>
      <c r="E62" s="406"/>
      <c r="F62" s="407"/>
      <c r="G62" s="407"/>
      <c r="H62" s="407"/>
      <c r="I62" s="406"/>
      <c r="J62" s="408"/>
      <c r="K62" s="408"/>
      <c r="L62" s="408"/>
      <c r="M62" s="408"/>
      <c r="N62" s="408"/>
      <c r="O62" s="408"/>
      <c r="P62" s="408"/>
      <c r="Q62" s="406"/>
      <c r="R62" s="408"/>
      <c r="S62" s="408"/>
      <c r="T62" s="408"/>
      <c r="W62" s="468"/>
      <c r="X62" s="468"/>
      <c r="Y62" s="468"/>
      <c r="Z62" s="468"/>
      <c r="AA62" s="468"/>
      <c r="AB62" s="468"/>
      <c r="AC62" s="468"/>
    </row>
    <row r="63" spans="1:29" s="62" customFormat="1" ht="6" customHeight="1">
      <c r="A63" s="89"/>
      <c r="B63" s="89"/>
      <c r="C63" s="67"/>
      <c r="D63" s="67"/>
      <c r="E63" s="89"/>
      <c r="F63" s="67"/>
      <c r="G63" s="67"/>
      <c r="H63" s="67"/>
      <c r="I63" s="89"/>
      <c r="Q63" s="89"/>
      <c r="W63" s="468"/>
      <c r="X63" s="468"/>
      <c r="Y63" s="468"/>
      <c r="Z63" s="468"/>
      <c r="AA63" s="468"/>
      <c r="AB63" s="468"/>
      <c r="AC63" s="468"/>
    </row>
    <row r="64" spans="1:29" ht="13.5" customHeight="1" hidden="1">
      <c r="A64" s="84" t="s">
        <v>389</v>
      </c>
      <c r="B64" s="84"/>
      <c r="C64" s="62"/>
      <c r="D64" s="62"/>
      <c r="E64" s="62"/>
      <c r="F64" s="62"/>
      <c r="G64" s="62"/>
      <c r="H64" s="62"/>
      <c r="I64" s="62"/>
      <c r="J64" s="62"/>
      <c r="K64" s="62"/>
      <c r="L64" s="62"/>
      <c r="M64" s="62"/>
      <c r="N64" s="62"/>
      <c r="O64" s="62"/>
      <c r="P64" s="62"/>
      <c r="Q64" s="62"/>
      <c r="W64" s="468"/>
      <c r="X64" s="468"/>
      <c r="Y64" s="468"/>
      <c r="Z64" s="468"/>
      <c r="AA64" s="468"/>
      <c r="AB64" s="468"/>
      <c r="AC64" s="468"/>
    </row>
    <row r="65" spans="1:29" ht="13.5" customHeight="1" hidden="1">
      <c r="A65" s="78" t="s">
        <v>20</v>
      </c>
      <c r="B65" s="78"/>
      <c r="C65" s="78"/>
      <c r="D65" s="78"/>
      <c r="E65" s="470"/>
      <c r="F65" s="471"/>
      <c r="G65" s="79" t="s">
        <v>104</v>
      </c>
      <c r="H65" s="79"/>
      <c r="I65" s="472">
        <f>+A5</f>
      </c>
      <c r="J65" s="473"/>
      <c r="K65" s="473"/>
      <c r="L65" s="473"/>
      <c r="M65" s="473"/>
      <c r="N65" s="473"/>
      <c r="O65" s="86" t="s">
        <v>105</v>
      </c>
      <c r="W65" s="468"/>
      <c r="X65" s="468"/>
      <c r="Y65" s="468"/>
      <c r="Z65" s="468"/>
      <c r="AA65" s="468"/>
      <c r="AB65" s="468"/>
      <c r="AC65" s="468"/>
    </row>
    <row r="66" spans="1:29" ht="13.5" customHeight="1" hidden="1">
      <c r="A66" s="50" t="s">
        <v>106</v>
      </c>
      <c r="C66" s="78"/>
      <c r="D66" s="78"/>
      <c r="E66" s="457"/>
      <c r="F66" s="458"/>
      <c r="G66" s="87" t="s">
        <v>154</v>
      </c>
      <c r="H66" s="78"/>
      <c r="I66" s="78"/>
      <c r="J66" s="78"/>
      <c r="K66" s="78"/>
      <c r="L66" s="78"/>
      <c r="M66" s="78"/>
      <c r="N66" s="78"/>
      <c r="O66" s="78"/>
      <c r="P66" s="78"/>
      <c r="Q66" s="78"/>
      <c r="W66" s="468"/>
      <c r="X66" s="468"/>
      <c r="Y66" s="468"/>
      <c r="Z66" s="468"/>
      <c r="AA66" s="468"/>
      <c r="AB66" s="468"/>
      <c r="AC66" s="468"/>
    </row>
    <row r="67" spans="1:29" ht="13.5" customHeight="1" hidden="1">
      <c r="A67" s="50" t="s">
        <v>153</v>
      </c>
      <c r="C67" s="78"/>
      <c r="D67" s="78"/>
      <c r="F67" s="86"/>
      <c r="G67" s="87"/>
      <c r="H67" s="78"/>
      <c r="I67" s="78"/>
      <c r="J67" s="78"/>
      <c r="K67" s="78"/>
      <c r="L67" s="78"/>
      <c r="M67" s="78"/>
      <c r="N67" s="78"/>
      <c r="O67" s="78"/>
      <c r="P67" s="78"/>
      <c r="Q67" s="78"/>
      <c r="W67" s="468"/>
      <c r="X67" s="468"/>
      <c r="Y67" s="468"/>
      <c r="Z67" s="468"/>
      <c r="AA67" s="468"/>
      <c r="AB67" s="468"/>
      <c r="AC67" s="468"/>
    </row>
    <row r="68" spans="1:10" ht="1.5" customHeight="1" hidden="1">
      <c r="A68" s="70"/>
      <c r="B68" s="70"/>
      <c r="C68" s="75"/>
      <c r="D68" s="75"/>
      <c r="E68" s="75"/>
      <c r="F68" s="75"/>
      <c r="G68" s="75"/>
      <c r="H68" s="75"/>
      <c r="I68" s="75"/>
      <c r="J68" s="75"/>
    </row>
    <row r="69" spans="1:18" ht="13.5" customHeight="1" hidden="1">
      <c r="A69" s="396" t="s">
        <v>365</v>
      </c>
      <c r="B69" s="198"/>
      <c r="C69" s="199"/>
      <c r="D69" s="199"/>
      <c r="E69" s="199"/>
      <c r="F69" s="199"/>
      <c r="G69" s="199"/>
      <c r="H69" s="199"/>
      <c r="I69" s="199"/>
      <c r="J69" s="304"/>
      <c r="K69" s="199"/>
      <c r="L69" s="301"/>
      <c r="M69" s="301"/>
      <c r="N69" s="301"/>
      <c r="O69" s="302"/>
      <c r="P69" s="302"/>
      <c r="Q69" s="240"/>
      <c r="R69" s="268"/>
    </row>
    <row r="70" spans="1:18" ht="13.5" customHeight="1" hidden="1">
      <c r="A70" s="397" t="s">
        <v>366</v>
      </c>
      <c r="B70" s="200"/>
      <c r="C70" s="199"/>
      <c r="D70" s="199"/>
      <c r="E70" s="199"/>
      <c r="F70" s="199"/>
      <c r="G70" s="199"/>
      <c r="H70" s="201"/>
      <c r="I70" s="199"/>
      <c r="J70" s="304"/>
      <c r="K70" s="199"/>
      <c r="L70" s="301"/>
      <c r="M70" s="301"/>
      <c r="N70" s="301"/>
      <c r="O70" s="301"/>
      <c r="P70" s="301"/>
      <c r="Q70" s="301"/>
      <c r="R70" s="62"/>
    </row>
    <row r="71" spans="1:19" ht="13.5" customHeight="1" hidden="1">
      <c r="A71" s="459"/>
      <c r="B71" s="459"/>
      <c r="C71" s="443"/>
      <c r="D71" s="200"/>
      <c r="E71" s="460"/>
      <c r="F71" s="443"/>
      <c r="G71" s="443"/>
      <c r="H71" s="199"/>
      <c r="I71" s="459"/>
      <c r="J71" s="443"/>
      <c r="K71" s="443"/>
      <c r="L71" s="443"/>
      <c r="M71" s="443"/>
      <c r="N71" s="199"/>
      <c r="O71" s="199"/>
      <c r="P71" s="199"/>
      <c r="Q71" s="461"/>
      <c r="R71" s="440"/>
      <c r="S71" s="440"/>
    </row>
    <row r="72" spans="1:19" ht="13.5" customHeight="1" hidden="1">
      <c r="A72" s="79" t="s">
        <v>66</v>
      </c>
      <c r="B72" s="79"/>
      <c r="C72" s="63"/>
      <c r="D72" s="63"/>
      <c r="E72" s="79" t="s">
        <v>17</v>
      </c>
      <c r="F72" s="63"/>
      <c r="G72" s="63"/>
      <c r="H72" s="63"/>
      <c r="I72" s="89" t="s">
        <v>18</v>
      </c>
      <c r="Q72" s="404" t="s">
        <v>127</v>
      </c>
      <c r="R72" s="403"/>
      <c r="S72" s="403"/>
    </row>
    <row r="73" spans="1:19" ht="1.5" customHeight="1">
      <c r="A73" s="62"/>
      <c r="B73" s="62"/>
      <c r="C73" s="62"/>
      <c r="D73" s="62"/>
      <c r="E73" s="62"/>
      <c r="F73" s="62"/>
      <c r="G73" s="62"/>
      <c r="H73" s="62"/>
      <c r="I73" s="62"/>
      <c r="J73" s="62"/>
      <c r="K73" s="62"/>
      <c r="L73" s="62"/>
      <c r="M73" s="62"/>
      <c r="N73" s="62"/>
      <c r="O73" s="67"/>
      <c r="P73" s="67"/>
      <c r="Q73" s="67"/>
      <c r="R73" s="62"/>
      <c r="S73" s="62"/>
    </row>
    <row r="74" spans="1:17" s="62" customFormat="1" ht="13.5" customHeight="1" hidden="1">
      <c r="A74" s="202" t="s">
        <v>228</v>
      </c>
      <c r="B74" s="202"/>
      <c r="C74" s="203"/>
      <c r="D74" s="203"/>
      <c r="E74" s="203"/>
      <c r="F74" s="203"/>
      <c r="G74" s="203"/>
      <c r="H74" s="203"/>
      <c r="I74" s="203"/>
      <c r="J74" s="203"/>
      <c r="K74" s="203"/>
      <c r="L74" s="203"/>
      <c r="M74" s="203"/>
      <c r="N74" s="203"/>
      <c r="O74" s="203"/>
      <c r="P74" s="203"/>
      <c r="Q74" s="87"/>
    </row>
    <row r="75" spans="1:15" s="62" customFormat="1" ht="13.5" customHeight="1" hidden="1">
      <c r="A75" s="204" t="s">
        <v>229</v>
      </c>
      <c r="B75" s="204"/>
      <c r="C75" s="87"/>
      <c r="D75" s="87"/>
      <c r="E75" s="87"/>
      <c r="F75" s="87"/>
      <c r="G75" s="87"/>
      <c r="H75" s="87"/>
      <c r="I75" s="90" t="s">
        <v>230</v>
      </c>
      <c r="J75" s="90"/>
      <c r="K75" s="85"/>
      <c r="M75" s="85"/>
      <c r="O75" s="85"/>
    </row>
    <row r="76" spans="1:15" s="62" customFormat="1" ht="13.5" customHeight="1" hidden="1">
      <c r="A76" s="464" t="s">
        <v>231</v>
      </c>
      <c r="B76" s="464"/>
      <c r="C76" s="465"/>
      <c r="D76" s="465"/>
      <c r="E76" s="465"/>
      <c r="F76" s="465"/>
      <c r="G76" s="465"/>
      <c r="H76" s="465"/>
      <c r="I76" s="90" t="s">
        <v>232</v>
      </c>
      <c r="J76" s="90"/>
      <c r="K76" s="85"/>
      <c r="M76" s="85"/>
      <c r="O76" s="85"/>
    </row>
    <row r="77" spans="1:16" s="62" customFormat="1" ht="13.5" customHeight="1" hidden="1">
      <c r="A77" s="465"/>
      <c r="B77" s="465"/>
      <c r="C77" s="465"/>
      <c r="D77" s="465"/>
      <c r="E77" s="465"/>
      <c r="F77" s="465"/>
      <c r="G77" s="465"/>
      <c r="H77" s="465"/>
      <c r="I77" s="70" t="s">
        <v>233</v>
      </c>
      <c r="J77" s="70"/>
      <c r="K77" s="85"/>
      <c r="L77" s="50"/>
      <c r="M77" s="85"/>
      <c r="N77" s="50"/>
      <c r="O77" s="85"/>
      <c r="P77" s="50"/>
    </row>
    <row r="78" spans="1:19" ht="13.5" customHeight="1" hidden="1">
      <c r="A78" s="465"/>
      <c r="B78" s="465"/>
      <c r="C78" s="465"/>
      <c r="D78" s="465"/>
      <c r="E78" s="465"/>
      <c r="F78" s="465"/>
      <c r="G78" s="465"/>
      <c r="H78" s="465"/>
      <c r="Q78" s="62"/>
      <c r="R78" s="62"/>
      <c r="S78" s="62"/>
    </row>
    <row r="79" spans="3:19" s="240" customFormat="1" ht="1.5" customHeight="1" hidden="1">
      <c r="C79" s="241"/>
      <c r="D79" s="241"/>
      <c r="E79" s="241"/>
      <c r="F79" s="241"/>
      <c r="G79" s="241"/>
      <c r="H79" s="241"/>
      <c r="I79" s="241"/>
      <c r="J79" s="241"/>
      <c r="Q79" s="405"/>
      <c r="R79" s="405"/>
      <c r="S79" s="405"/>
    </row>
    <row r="80" spans="1:19" ht="13.5" customHeight="1" hidden="1">
      <c r="A80" s="459"/>
      <c r="B80" s="459"/>
      <c r="C80" s="443"/>
      <c r="D80" s="200"/>
      <c r="E80" s="460"/>
      <c r="F80" s="443"/>
      <c r="G80" s="443"/>
      <c r="H80" s="199"/>
      <c r="I80" s="459"/>
      <c r="J80" s="443"/>
      <c r="K80" s="443"/>
      <c r="L80" s="443"/>
      <c r="M80" s="443"/>
      <c r="N80" s="199"/>
      <c r="O80" s="199"/>
      <c r="P80" s="199"/>
      <c r="Q80" s="462"/>
      <c r="R80" s="463"/>
      <c r="S80" s="463"/>
    </row>
    <row r="81" spans="1:19" ht="13.5" customHeight="1" hidden="1">
      <c r="A81" s="79" t="s">
        <v>66</v>
      </c>
      <c r="B81" s="79"/>
      <c r="C81" s="63"/>
      <c r="D81" s="63"/>
      <c r="E81" s="79" t="s">
        <v>306</v>
      </c>
      <c r="F81" s="63"/>
      <c r="G81" s="63"/>
      <c r="H81" s="63"/>
      <c r="I81" s="89" t="s">
        <v>307</v>
      </c>
      <c r="Q81" s="89" t="s">
        <v>127</v>
      </c>
      <c r="R81" s="62"/>
      <c r="S81" s="62"/>
    </row>
    <row r="82" spans="1:19" s="309" customFormat="1" ht="15" customHeight="1">
      <c r="A82" s="466" t="s">
        <v>413</v>
      </c>
      <c r="B82" s="467"/>
      <c r="C82" s="467"/>
      <c r="D82" s="467"/>
      <c r="E82" s="467"/>
      <c r="F82" s="467"/>
      <c r="G82" s="467"/>
      <c r="H82" s="467"/>
      <c r="I82" s="467"/>
      <c r="J82" s="467"/>
      <c r="K82" s="467"/>
      <c r="L82" s="467"/>
      <c r="M82" s="467"/>
      <c r="N82" s="468"/>
      <c r="O82" s="468"/>
      <c r="P82" s="468"/>
      <c r="Q82" s="468"/>
      <c r="R82" s="468"/>
      <c r="S82" s="468"/>
    </row>
    <row r="83" spans="1:19" s="421" customFormat="1" ht="15" customHeight="1" hidden="1">
      <c r="A83" s="469"/>
      <c r="B83" s="469"/>
      <c r="C83" s="469"/>
      <c r="D83" s="469"/>
      <c r="E83" s="469"/>
      <c r="F83" s="469"/>
      <c r="G83" s="469"/>
      <c r="H83" s="469"/>
      <c r="I83" s="469"/>
      <c r="J83" s="469"/>
      <c r="K83" s="469"/>
      <c r="L83" s="469"/>
      <c r="M83" s="469"/>
      <c r="N83" s="468"/>
      <c r="O83" s="468"/>
      <c r="P83" s="468"/>
      <c r="Q83" s="468"/>
      <c r="R83" s="468"/>
      <c r="S83" s="468"/>
    </row>
    <row r="84" spans="1:19" s="421" customFormat="1" ht="15" customHeight="1" hidden="1">
      <c r="A84" s="469"/>
      <c r="B84" s="469"/>
      <c r="C84" s="469"/>
      <c r="D84" s="469"/>
      <c r="E84" s="469"/>
      <c r="F84" s="469"/>
      <c r="G84" s="469"/>
      <c r="H84" s="469"/>
      <c r="I84" s="469"/>
      <c r="J84" s="469"/>
      <c r="K84" s="469"/>
      <c r="L84" s="469"/>
      <c r="M84" s="469"/>
      <c r="N84" s="468"/>
      <c r="O84" s="468"/>
      <c r="P84" s="468"/>
      <c r="Q84" s="468"/>
      <c r="R84" s="468"/>
      <c r="S84" s="468"/>
    </row>
    <row r="85" spans="1:19" s="309" customFormat="1" ht="1.5" customHeight="1" hidden="1">
      <c r="A85" s="469"/>
      <c r="B85" s="469"/>
      <c r="C85" s="469"/>
      <c r="D85" s="469"/>
      <c r="E85" s="469"/>
      <c r="F85" s="469"/>
      <c r="G85" s="469"/>
      <c r="H85" s="469"/>
      <c r="I85" s="469"/>
      <c r="J85" s="469"/>
      <c r="K85" s="469"/>
      <c r="L85" s="469"/>
      <c r="M85" s="469"/>
      <c r="N85" s="468"/>
      <c r="O85" s="468"/>
      <c r="P85" s="468"/>
      <c r="Q85" s="468"/>
      <c r="R85" s="468"/>
      <c r="S85" s="468"/>
    </row>
    <row r="86" spans="1:19" s="309" customFormat="1" ht="15" customHeight="1" hidden="1">
      <c r="A86" s="469"/>
      <c r="B86" s="469"/>
      <c r="C86" s="469"/>
      <c r="D86" s="469"/>
      <c r="E86" s="469"/>
      <c r="F86" s="469"/>
      <c r="G86" s="469"/>
      <c r="H86" s="469"/>
      <c r="I86" s="469"/>
      <c r="J86" s="469"/>
      <c r="K86" s="469"/>
      <c r="L86" s="469"/>
      <c r="M86" s="469"/>
      <c r="N86" s="468"/>
      <c r="O86" s="468"/>
      <c r="P86" s="468"/>
      <c r="Q86" s="468"/>
      <c r="R86" s="468"/>
      <c r="S86" s="468"/>
    </row>
    <row r="87" spans="1:19" s="309" customFormat="1" ht="14.25" customHeight="1" hidden="1">
      <c r="A87" s="469"/>
      <c r="B87" s="469"/>
      <c r="C87" s="469"/>
      <c r="D87" s="469"/>
      <c r="E87" s="469"/>
      <c r="F87" s="469"/>
      <c r="G87" s="469"/>
      <c r="H87" s="469"/>
      <c r="I87" s="469"/>
      <c r="J87" s="469"/>
      <c r="K87" s="469"/>
      <c r="L87" s="469"/>
      <c r="M87" s="469"/>
      <c r="N87" s="468"/>
      <c r="O87" s="468"/>
      <c r="P87" s="468"/>
      <c r="Q87" s="468"/>
      <c r="R87" s="468"/>
      <c r="S87" s="468"/>
    </row>
    <row r="88" spans="1:19" s="309" customFormat="1" ht="1.5" customHeight="1" hidden="1">
      <c r="A88" s="469"/>
      <c r="B88" s="469"/>
      <c r="C88" s="469"/>
      <c r="D88" s="469"/>
      <c r="E88" s="469"/>
      <c r="F88" s="469"/>
      <c r="G88" s="469"/>
      <c r="H88" s="469"/>
      <c r="I88" s="469"/>
      <c r="J88" s="469"/>
      <c r="K88" s="469"/>
      <c r="L88" s="469"/>
      <c r="M88" s="469"/>
      <c r="N88" s="468"/>
      <c r="O88" s="468"/>
      <c r="P88" s="468"/>
      <c r="Q88" s="468"/>
      <c r="R88" s="468"/>
      <c r="S88" s="468"/>
    </row>
    <row r="89" spans="1:19" s="309" customFormat="1" ht="1.5" customHeight="1">
      <c r="A89" s="469"/>
      <c r="B89" s="469"/>
      <c r="C89" s="469"/>
      <c r="D89" s="469"/>
      <c r="E89" s="469"/>
      <c r="F89" s="469"/>
      <c r="G89" s="469"/>
      <c r="H89" s="469"/>
      <c r="I89" s="469"/>
      <c r="J89" s="469"/>
      <c r="K89" s="469"/>
      <c r="L89" s="469"/>
      <c r="M89" s="469"/>
      <c r="N89" s="468"/>
      <c r="O89" s="468"/>
      <c r="P89" s="468"/>
      <c r="Q89" s="468"/>
      <c r="R89" s="468"/>
      <c r="S89" s="468"/>
    </row>
    <row r="90" spans="1:19" s="309" customFormat="1" ht="15">
      <c r="A90" s="469"/>
      <c r="B90" s="469"/>
      <c r="C90" s="469"/>
      <c r="D90" s="469"/>
      <c r="E90" s="469"/>
      <c r="F90" s="469"/>
      <c r="G90" s="469"/>
      <c r="H90" s="469"/>
      <c r="I90" s="469"/>
      <c r="J90" s="469"/>
      <c r="K90" s="469"/>
      <c r="L90" s="469"/>
      <c r="M90" s="469"/>
      <c r="N90" s="468"/>
      <c r="O90" s="468"/>
      <c r="P90" s="468"/>
      <c r="Q90" s="468"/>
      <c r="R90" s="468"/>
      <c r="S90" s="468"/>
    </row>
    <row r="91" spans="1:19" s="309" customFormat="1" ht="15">
      <c r="A91" s="469"/>
      <c r="B91" s="469"/>
      <c r="C91" s="469"/>
      <c r="D91" s="469"/>
      <c r="E91" s="469"/>
      <c r="F91" s="469"/>
      <c r="G91" s="469"/>
      <c r="H91" s="469"/>
      <c r="I91" s="469"/>
      <c r="J91" s="469"/>
      <c r="K91" s="469"/>
      <c r="L91" s="469"/>
      <c r="M91" s="469"/>
      <c r="N91" s="468"/>
      <c r="O91" s="468"/>
      <c r="P91" s="468"/>
      <c r="Q91" s="468"/>
      <c r="R91" s="468"/>
      <c r="S91" s="468"/>
    </row>
    <row r="92" spans="2:13" s="309" customFormat="1" ht="4.5" customHeight="1">
      <c r="B92" s="422"/>
      <c r="C92" s="422"/>
      <c r="D92" s="422"/>
      <c r="E92" s="422"/>
      <c r="F92" s="422"/>
      <c r="G92" s="422"/>
      <c r="H92" s="422"/>
      <c r="I92" s="422"/>
      <c r="J92" s="422"/>
      <c r="K92" s="422"/>
      <c r="L92" s="422"/>
      <c r="M92" s="422"/>
    </row>
    <row r="93" spans="1:19" s="309" customFormat="1" ht="16.5" customHeight="1">
      <c r="A93" s="455" t="s">
        <v>414</v>
      </c>
      <c r="B93" s="456"/>
      <c r="C93" s="456"/>
      <c r="D93" s="456"/>
      <c r="E93" s="456"/>
      <c r="F93" s="456"/>
      <c r="G93" s="456"/>
      <c r="H93" s="456"/>
      <c r="I93" s="456"/>
      <c r="J93" s="456"/>
      <c r="K93" s="456"/>
      <c r="L93" s="456"/>
      <c r="M93" s="456"/>
      <c r="N93" s="456"/>
      <c r="O93" s="456"/>
      <c r="P93" s="456"/>
      <c r="Q93" s="456"/>
      <c r="R93" s="456"/>
      <c r="S93" s="456"/>
    </row>
    <row r="94" spans="1:19" s="309" customFormat="1" ht="16.5" customHeight="1">
      <c r="A94" s="455"/>
      <c r="B94" s="456"/>
      <c r="C94" s="456"/>
      <c r="D94" s="456"/>
      <c r="E94" s="456"/>
      <c r="F94" s="456"/>
      <c r="G94" s="456"/>
      <c r="H94" s="456"/>
      <c r="I94" s="456"/>
      <c r="J94" s="456"/>
      <c r="K94" s="456"/>
      <c r="L94" s="456"/>
      <c r="M94" s="456"/>
      <c r="N94" s="456"/>
      <c r="O94" s="456"/>
      <c r="P94" s="456"/>
      <c r="Q94" s="456"/>
      <c r="R94" s="456"/>
      <c r="S94" s="456"/>
    </row>
    <row r="95" spans="1:19" s="309" customFormat="1" ht="16.5" customHeight="1">
      <c r="A95" s="456"/>
      <c r="B95" s="456"/>
      <c r="C95" s="456"/>
      <c r="D95" s="456"/>
      <c r="E95" s="456"/>
      <c r="F95" s="456"/>
      <c r="G95" s="456"/>
      <c r="H95" s="456"/>
      <c r="I95" s="456"/>
      <c r="J95" s="456"/>
      <c r="K95" s="456"/>
      <c r="L95" s="456"/>
      <c r="M95" s="456"/>
      <c r="N95" s="456"/>
      <c r="O95" s="456"/>
      <c r="P95" s="456"/>
      <c r="Q95" s="456"/>
      <c r="R95" s="456"/>
      <c r="S95" s="456"/>
    </row>
    <row r="96" spans="1:20" ht="15">
      <c r="A96" s="89"/>
      <c r="B96" s="89"/>
      <c r="C96" s="67"/>
      <c r="D96" s="67"/>
      <c r="E96" s="89"/>
      <c r="F96" s="67"/>
      <c r="G96" s="67"/>
      <c r="H96" s="67"/>
      <c r="I96" s="89"/>
      <c r="J96" s="62"/>
      <c r="K96" s="62"/>
      <c r="L96" s="62"/>
      <c r="M96" s="62"/>
      <c r="N96" s="62"/>
      <c r="O96" s="62"/>
      <c r="P96" s="62"/>
      <c r="Q96" s="89"/>
      <c r="R96" s="62"/>
      <c r="S96" s="62"/>
      <c r="T96" s="62"/>
    </row>
    <row r="97" spans="1:20" ht="9" customHeight="1">
      <c r="A97" s="89"/>
      <c r="B97" s="89"/>
      <c r="C97" s="67"/>
      <c r="D97" s="67"/>
      <c r="E97" s="89"/>
      <c r="F97" s="67"/>
      <c r="G97" s="67"/>
      <c r="H97" s="67"/>
      <c r="I97" s="89"/>
      <c r="J97" s="62"/>
      <c r="K97" s="62"/>
      <c r="L97" s="62"/>
      <c r="M97" s="62"/>
      <c r="N97" s="62"/>
      <c r="O97" s="62"/>
      <c r="P97" s="62"/>
      <c r="Q97" s="89"/>
      <c r="R97" s="62"/>
      <c r="S97" s="62"/>
      <c r="T97" s="62"/>
    </row>
    <row r="98" spans="1:20" s="243" customFormat="1" ht="9" customHeight="1">
      <c r="A98" s="305"/>
      <c r="B98" s="242"/>
      <c r="C98" s="418"/>
      <c r="D98" s="418"/>
      <c r="E98" s="418"/>
      <c r="F98" s="418"/>
      <c r="G98" s="418"/>
      <c r="H98" s="418"/>
      <c r="I98" s="418"/>
      <c r="J98" s="418"/>
      <c r="K98" s="418"/>
      <c r="L98" s="418"/>
      <c r="M98" s="418"/>
      <c r="N98" s="418"/>
      <c r="O98" s="418"/>
      <c r="P98" s="418"/>
      <c r="Q98" s="418"/>
      <c r="R98" s="418"/>
      <c r="S98" s="419"/>
      <c r="T98" s="419"/>
    </row>
    <row r="99" ht="1.5" customHeight="1" hidden="1"/>
    <row r="100" spans="1:18" ht="7.5" customHeight="1">
      <c r="A100" s="47"/>
      <c r="B100" s="47"/>
      <c r="C100" s="63"/>
      <c r="D100" s="63"/>
      <c r="E100" s="63"/>
      <c r="F100" s="63"/>
      <c r="G100" s="63"/>
      <c r="H100" s="63"/>
      <c r="I100" s="63"/>
      <c r="J100" s="63"/>
      <c r="K100" s="63"/>
      <c r="L100" s="63"/>
      <c r="M100" s="63"/>
      <c r="N100" s="63"/>
      <c r="O100" s="63"/>
      <c r="P100" s="63"/>
      <c r="Q100" s="63"/>
      <c r="R100" s="63"/>
    </row>
  </sheetData>
  <sheetProtection password="A999" sheet="1"/>
  <mergeCells count="18">
    <mergeCell ref="W40:AC47"/>
    <mergeCell ref="W54:AC67"/>
    <mergeCell ref="A76:H78"/>
    <mergeCell ref="A82:S91"/>
    <mergeCell ref="E65:F65"/>
    <mergeCell ref="I65:N65"/>
    <mergeCell ref="B34:I34"/>
    <mergeCell ref="A10:S13"/>
    <mergeCell ref="A93:S95"/>
    <mergeCell ref="E66:F66"/>
    <mergeCell ref="A71:C71"/>
    <mergeCell ref="E71:G71"/>
    <mergeCell ref="Q71:S71"/>
    <mergeCell ref="I71:M71"/>
    <mergeCell ref="A80:C80"/>
    <mergeCell ref="E80:G80"/>
    <mergeCell ref="I80:M80"/>
    <mergeCell ref="Q80:S80"/>
  </mergeCells>
  <printOptions/>
  <pageMargins left="0" right="0" top="0.25" bottom="0" header="0.25" footer="0"/>
  <pageSetup orientation="portrait" scale="90" r:id="rId3"/>
  <headerFooter>
    <oddHeader>&amp;R
</oddHeader>
    <oddFooter>&amp;L&amp;"Times New Roman,Bold"&amp;10(Form Revised 07-2015)&amp;C&amp;"Times New Roman,Bold"&amp;10INFORMAL TAX RATE CALCULATOR FILE
SUMMARY PAGE</oddFooter>
  </headerFooter>
  <legacyDrawing r:id="rId2"/>
</worksheet>
</file>

<file path=xl/worksheets/sheet3.xml><?xml version="1.0" encoding="utf-8"?>
<worksheet xmlns="http://schemas.openxmlformats.org/spreadsheetml/2006/main" xmlns:r="http://schemas.openxmlformats.org/officeDocument/2006/relationships">
  <dimension ref="A1:U207"/>
  <sheetViews>
    <sheetView showGridLines="0" zoomScalePageLayoutView="0" workbookViewId="0" topLeftCell="A1">
      <selection activeCell="A1" sqref="A1"/>
    </sheetView>
  </sheetViews>
  <sheetFormatPr defaultColWidth="9.00390625" defaultRowHeight="15.75"/>
  <cols>
    <col min="1" max="1" width="2.625" style="91" customWidth="1"/>
    <col min="2" max="2" width="2.625" style="91" hidden="1" customWidth="1"/>
    <col min="3" max="3" width="6.625" style="91" customWidth="1"/>
    <col min="4" max="6" width="10.125" style="50" customWidth="1"/>
    <col min="7" max="7" width="11.625" style="50" customWidth="1"/>
    <col min="8" max="8" width="7.75390625" style="94" customWidth="1"/>
    <col min="9" max="9" width="12.625" style="95" customWidth="1"/>
    <col min="10" max="10" width="1.00390625" style="50" customWidth="1"/>
    <col min="11" max="11" width="12.625" style="50" customWidth="1"/>
    <col min="12" max="12" width="1.00390625" style="50" customWidth="1"/>
    <col min="13" max="13" width="12.625" style="50" customWidth="1"/>
    <col min="14" max="14" width="1.00390625" style="50" customWidth="1"/>
    <col min="15" max="15" width="12.625" style="50" customWidth="1"/>
    <col min="16" max="16" width="1.00390625" style="50" customWidth="1"/>
    <col min="17" max="17" width="12.625" style="50" customWidth="1"/>
    <col min="18" max="19" width="1.00390625" style="50" customWidth="1"/>
    <col min="20" max="20" width="12.625" style="50" customWidth="1"/>
    <col min="21" max="21" width="1.00390625" style="50" customWidth="1"/>
    <col min="22" max="16384" width="9.00390625" style="50" customWidth="1"/>
  </cols>
  <sheetData>
    <row r="1" spans="2:20" ht="15">
      <c r="B1" s="93"/>
      <c r="C1" s="93"/>
      <c r="S1" s="180" t="s">
        <v>269</v>
      </c>
      <c r="T1" s="230">
        <f ca="1">TODAY()</f>
        <v>42205</v>
      </c>
    </row>
    <row r="2" spans="1:20" ht="14.25" customHeight="1">
      <c r="A2" s="410" t="s">
        <v>370</v>
      </c>
      <c r="B2" s="52"/>
      <c r="C2" s="52"/>
      <c r="D2" s="53"/>
      <c r="E2" s="53"/>
      <c r="F2" s="53"/>
      <c r="G2" s="53"/>
      <c r="H2" s="53"/>
      <c r="I2" s="53"/>
      <c r="J2" s="53"/>
      <c r="K2" s="53"/>
      <c r="L2" s="53"/>
      <c r="M2" s="53"/>
      <c r="N2" s="53"/>
      <c r="O2" s="53"/>
      <c r="T2" s="411" t="s">
        <v>370</v>
      </c>
    </row>
    <row r="3" spans="1:20" ht="14.25" customHeight="1">
      <c r="A3" s="400" t="s">
        <v>88</v>
      </c>
      <c r="B3" s="52"/>
      <c r="C3" s="52"/>
      <c r="D3" s="53"/>
      <c r="E3" s="53"/>
      <c r="F3" s="53"/>
      <c r="G3" s="53"/>
      <c r="H3" s="53"/>
      <c r="I3" s="53"/>
      <c r="J3" s="53"/>
      <c r="K3" s="53"/>
      <c r="L3" s="53"/>
      <c r="M3" s="53"/>
      <c r="N3" s="53"/>
      <c r="O3" s="53"/>
      <c r="T3" s="412">
        <f>-'Data Entry Page'!P5</f>
        <v>-2015</v>
      </c>
    </row>
    <row r="4" spans="1:21" ht="14.25" customHeight="1" thickBot="1">
      <c r="A4" s="213" t="s">
        <v>395</v>
      </c>
      <c r="B4" s="54"/>
      <c r="C4" s="54"/>
      <c r="D4" s="55"/>
      <c r="E4" s="55"/>
      <c r="F4" s="55"/>
      <c r="G4" s="55"/>
      <c r="H4" s="55"/>
      <c r="I4" s="55"/>
      <c r="J4" s="55"/>
      <c r="K4" s="55"/>
      <c r="L4" s="55"/>
      <c r="M4" s="55"/>
      <c r="N4" s="55"/>
      <c r="O4" s="55"/>
      <c r="P4" s="96"/>
      <c r="Q4" s="97"/>
      <c r="R4" s="97"/>
      <c r="S4" s="97"/>
      <c r="T4" s="56"/>
      <c r="U4" s="56"/>
    </row>
    <row r="5" spans="1:20" ht="14.25" customHeight="1" hidden="1" thickBot="1">
      <c r="A5" s="213" t="s">
        <v>371</v>
      </c>
      <c r="B5" s="54"/>
      <c r="C5" s="54"/>
      <c r="D5" s="54"/>
      <c r="E5" s="55"/>
      <c r="F5" s="55"/>
      <c r="G5" s="55"/>
      <c r="H5" s="55"/>
      <c r="I5" s="55"/>
      <c r="J5" s="55"/>
      <c r="K5" s="55"/>
      <c r="L5" s="55"/>
      <c r="M5" s="55"/>
      <c r="N5" s="55"/>
      <c r="O5" s="55"/>
      <c r="P5" s="96"/>
      <c r="Q5" s="97"/>
      <c r="R5" s="97"/>
      <c r="S5" s="97"/>
      <c r="T5" s="97"/>
    </row>
    <row r="6" spans="1:20" ht="17.25" customHeight="1" thickTop="1">
      <c r="A6" s="58">
        <f>IF(+'Data Entry Page'!A2&lt;&gt;"",+'Data Entry Page'!A2,"")</f>
      </c>
      <c r="B6" s="58"/>
      <c r="C6" s="58"/>
      <c r="D6" s="99"/>
      <c r="E6" s="99"/>
      <c r="F6" s="99"/>
      <c r="I6" s="61">
        <f>IF(+'Data Entry Page'!H2&lt;&gt;"",+'Data Entry Page'!H2,"")</f>
      </c>
      <c r="J6" s="61" t="s">
        <v>100</v>
      </c>
      <c r="K6" s="61">
        <f>IF(+'Data Entry Page'!J2&lt;&gt;"",+'Data Entry Page'!J2,"")</f>
      </c>
      <c r="L6" s="61" t="s">
        <v>100</v>
      </c>
      <c r="M6" s="61">
        <f>IF(+'Data Entry Page'!L2&lt;&gt;"",+'Data Entry Page'!L2,"")</f>
      </c>
      <c r="O6" s="58">
        <f>IF(+'Data Entry Page'!N2&lt;&gt;"",+'Data Entry Page'!N2,"")</f>
      </c>
      <c r="P6" s="58"/>
      <c r="Q6" s="99"/>
      <c r="T6" s="100"/>
    </row>
    <row r="7" spans="1:20" ht="14.25" customHeight="1">
      <c r="A7" s="101" t="s">
        <v>86</v>
      </c>
      <c r="B7" s="101"/>
      <c r="C7" s="101"/>
      <c r="D7" s="63"/>
      <c r="E7" s="63"/>
      <c r="F7" s="63"/>
      <c r="I7" s="63" t="s">
        <v>87</v>
      </c>
      <c r="J7" s="63"/>
      <c r="K7" s="102"/>
      <c r="L7" s="63"/>
      <c r="M7" s="63"/>
      <c r="O7" s="63" t="s">
        <v>0</v>
      </c>
      <c r="P7" s="63"/>
      <c r="Q7" s="63"/>
      <c r="R7" s="63" t="s">
        <v>19</v>
      </c>
      <c r="S7" s="63"/>
      <c r="T7" s="103"/>
    </row>
    <row r="8" ht="2.25" customHeight="1"/>
    <row r="9" spans="1:20" ht="3" customHeight="1">
      <c r="A9" s="104"/>
      <c r="B9" s="104"/>
      <c r="C9" s="104"/>
      <c r="D9" s="65"/>
      <c r="E9" s="65"/>
      <c r="F9" s="65"/>
      <c r="G9" s="65"/>
      <c r="H9" s="105"/>
      <c r="I9" s="106"/>
      <c r="J9" s="65"/>
      <c r="K9" s="65"/>
      <c r="L9" s="65"/>
      <c r="M9" s="65"/>
      <c r="N9" s="65"/>
      <c r="O9" s="65"/>
      <c r="P9" s="65"/>
      <c r="Q9" s="65"/>
      <c r="R9" s="65"/>
      <c r="S9" s="65"/>
      <c r="T9" s="65"/>
    </row>
    <row r="10" spans="1:15" ht="2.25" customHeight="1">
      <c r="A10" s="107"/>
      <c r="B10" s="107"/>
      <c r="C10" s="107"/>
      <c r="D10" s="62"/>
      <c r="E10" s="62"/>
      <c r="F10" s="62"/>
      <c r="G10" s="62"/>
      <c r="H10" s="68"/>
      <c r="I10" s="108"/>
      <c r="J10" s="62"/>
      <c r="K10" s="62"/>
      <c r="L10" s="62"/>
      <c r="M10" s="62"/>
      <c r="N10" s="62"/>
      <c r="O10" s="62"/>
    </row>
    <row r="11" spans="1:20" ht="15">
      <c r="A11" s="486" t="s">
        <v>362</v>
      </c>
      <c r="B11" s="487"/>
      <c r="C11" s="487"/>
      <c r="D11" s="487"/>
      <c r="E11" s="487"/>
      <c r="F11" s="487"/>
      <c r="G11" s="487"/>
      <c r="H11" s="487"/>
      <c r="I11" s="487"/>
      <c r="J11" s="487"/>
      <c r="K11" s="487"/>
      <c r="L11" s="487"/>
      <c r="M11" s="487"/>
      <c r="N11" s="487"/>
      <c r="O11" s="487"/>
      <c r="P11" s="487"/>
      <c r="Q11" s="487"/>
      <c r="R11" s="487"/>
      <c r="S11" s="487"/>
      <c r="T11" s="488"/>
    </row>
    <row r="12" spans="1:20" ht="15">
      <c r="A12" s="489"/>
      <c r="B12" s="490"/>
      <c r="C12" s="490"/>
      <c r="D12" s="490"/>
      <c r="E12" s="490"/>
      <c r="F12" s="490"/>
      <c r="G12" s="490"/>
      <c r="H12" s="490"/>
      <c r="I12" s="490"/>
      <c r="J12" s="490"/>
      <c r="K12" s="490"/>
      <c r="L12" s="490"/>
      <c r="M12" s="490"/>
      <c r="N12" s="490"/>
      <c r="O12" s="490"/>
      <c r="P12" s="490"/>
      <c r="Q12" s="490"/>
      <c r="R12" s="490"/>
      <c r="S12" s="490"/>
      <c r="T12" s="491"/>
    </row>
    <row r="13" spans="1:20" ht="15">
      <c r="A13" s="489"/>
      <c r="B13" s="490"/>
      <c r="C13" s="490"/>
      <c r="D13" s="490"/>
      <c r="E13" s="490"/>
      <c r="F13" s="490"/>
      <c r="G13" s="490"/>
      <c r="H13" s="490"/>
      <c r="I13" s="490"/>
      <c r="J13" s="490"/>
      <c r="K13" s="490"/>
      <c r="L13" s="490"/>
      <c r="M13" s="490"/>
      <c r="N13" s="490"/>
      <c r="O13" s="490"/>
      <c r="P13" s="490"/>
      <c r="Q13" s="490"/>
      <c r="R13" s="490"/>
      <c r="S13" s="490"/>
      <c r="T13" s="491"/>
    </row>
    <row r="14" spans="1:20" ht="15">
      <c r="A14" s="492"/>
      <c r="B14" s="493"/>
      <c r="C14" s="493"/>
      <c r="D14" s="493"/>
      <c r="E14" s="493"/>
      <c r="F14" s="493"/>
      <c r="G14" s="493"/>
      <c r="H14" s="493"/>
      <c r="I14" s="493"/>
      <c r="J14" s="493"/>
      <c r="K14" s="493"/>
      <c r="L14" s="493"/>
      <c r="M14" s="493"/>
      <c r="N14" s="493"/>
      <c r="O14" s="493"/>
      <c r="P14" s="493"/>
      <c r="Q14" s="493"/>
      <c r="R14" s="493"/>
      <c r="S14" s="493"/>
      <c r="T14" s="494"/>
    </row>
    <row r="15" spans="1:20" ht="2.25" customHeight="1">
      <c r="A15" s="257"/>
      <c r="B15" s="257"/>
      <c r="C15" s="257"/>
      <c r="D15" s="257"/>
      <c r="E15" s="257"/>
      <c r="F15" s="257"/>
      <c r="G15" s="257"/>
      <c r="H15" s="257"/>
      <c r="I15" s="257"/>
      <c r="J15" s="257"/>
      <c r="K15" s="257"/>
      <c r="L15" s="257"/>
      <c r="M15" s="257"/>
      <c r="N15" s="257"/>
      <c r="O15" s="257"/>
      <c r="P15" s="257"/>
      <c r="Q15" s="257"/>
      <c r="R15" s="257"/>
      <c r="S15" s="257"/>
      <c r="T15" s="257"/>
    </row>
    <row r="16" spans="1:20" ht="13.5" customHeight="1">
      <c r="A16" s="107"/>
      <c r="D16" s="62"/>
      <c r="E16" s="62"/>
      <c r="F16" s="62"/>
      <c r="G16" s="62"/>
      <c r="H16" s="68"/>
      <c r="I16" s="109" t="s">
        <v>81</v>
      </c>
      <c r="J16" s="68"/>
      <c r="K16" s="68" t="s">
        <v>82</v>
      </c>
      <c r="L16" s="68"/>
      <c r="M16" s="110" t="s">
        <v>84</v>
      </c>
      <c r="N16" s="68"/>
      <c r="O16" s="68" t="s">
        <v>83</v>
      </c>
      <c r="S16" s="111"/>
      <c r="T16" s="112" t="s">
        <v>164</v>
      </c>
    </row>
    <row r="17" spans="1:20" ht="13.5" customHeight="1">
      <c r="A17" s="107"/>
      <c r="B17" s="107"/>
      <c r="C17" s="107"/>
      <c r="D17" s="62"/>
      <c r="E17" s="62"/>
      <c r="F17" s="62"/>
      <c r="G17" s="62"/>
      <c r="H17" s="68"/>
      <c r="I17" s="113" t="s">
        <v>4</v>
      </c>
      <c r="J17" s="58"/>
      <c r="K17" s="58"/>
      <c r="L17" s="58"/>
      <c r="M17" s="58"/>
      <c r="N17" s="67"/>
      <c r="O17" s="68" t="s">
        <v>7</v>
      </c>
      <c r="S17" s="111"/>
      <c r="T17" s="114" t="s">
        <v>165</v>
      </c>
    </row>
    <row r="18" spans="8:20" ht="14.25" customHeight="1">
      <c r="H18" s="70"/>
      <c r="I18" s="115" t="s">
        <v>3</v>
      </c>
      <c r="K18" s="61" t="s">
        <v>5</v>
      </c>
      <c r="M18" s="61" t="s">
        <v>6</v>
      </c>
      <c r="O18" s="69" t="s">
        <v>8</v>
      </c>
      <c r="Q18" s="69" t="s">
        <v>45</v>
      </c>
      <c r="S18" s="111"/>
      <c r="T18" s="116" t="s">
        <v>166</v>
      </c>
    </row>
    <row r="19" spans="9:20" ht="2.25" customHeight="1">
      <c r="I19" s="109"/>
      <c r="J19" s="67"/>
      <c r="K19" s="68"/>
      <c r="L19" s="67"/>
      <c r="M19" s="68"/>
      <c r="N19" s="67"/>
      <c r="O19" s="117"/>
      <c r="S19" s="111"/>
      <c r="T19" s="62"/>
    </row>
    <row r="20" spans="1:20" ht="13.5" customHeight="1">
      <c r="A20" s="118" t="s">
        <v>21</v>
      </c>
      <c r="B20" s="118" t="s">
        <v>107</v>
      </c>
      <c r="C20" s="254">
        <f>-'Data Entry Page'!P5+0</f>
        <v>-2015</v>
      </c>
      <c r="D20" s="71" t="s">
        <v>247</v>
      </c>
      <c r="E20" s="72"/>
      <c r="F20" s="72"/>
      <c r="G20" s="72"/>
      <c r="H20" s="119"/>
      <c r="I20" s="120"/>
      <c r="J20" s="72"/>
      <c r="K20" s="72"/>
      <c r="L20" s="72"/>
      <c r="M20" s="72"/>
      <c r="N20" s="72"/>
      <c r="O20" s="72"/>
      <c r="S20" s="111"/>
      <c r="T20" s="62"/>
    </row>
    <row r="21" spans="3:20" ht="13.5" customHeight="1">
      <c r="C21" s="496" t="s">
        <v>167</v>
      </c>
      <c r="D21" s="468"/>
      <c r="E21" s="468"/>
      <c r="F21" s="468"/>
      <c r="G21" s="468"/>
      <c r="I21" s="72"/>
      <c r="J21" s="72"/>
      <c r="K21" s="72"/>
      <c r="L21" s="72"/>
      <c r="M21" s="72"/>
      <c r="N21" s="72"/>
      <c r="O21" s="72"/>
      <c r="S21" s="111"/>
      <c r="T21" s="62"/>
    </row>
    <row r="22" spans="3:20" ht="13.5" customHeight="1">
      <c r="C22" s="468"/>
      <c r="D22" s="468"/>
      <c r="E22" s="468"/>
      <c r="F22" s="468"/>
      <c r="G22" s="468"/>
      <c r="I22" s="72"/>
      <c r="J22" s="72"/>
      <c r="K22" s="72"/>
      <c r="L22" s="72"/>
      <c r="M22" s="72"/>
      <c r="N22" s="72"/>
      <c r="O22" s="72"/>
      <c r="S22" s="111"/>
      <c r="T22" s="62"/>
    </row>
    <row r="23" spans="3:20" ht="13.5" customHeight="1">
      <c r="C23" s="121" t="s">
        <v>111</v>
      </c>
      <c r="E23" s="81"/>
      <c r="F23" s="81"/>
      <c r="G23" s="81"/>
      <c r="I23" s="48">
        <f>IF('Data Entry Page'!$H$28+'Data Entry Page'!$J$28+'Data Entry Page'!$L$28+'Data Entry Page'!$N$28&gt;0,IF('Data Entry Page'!H$28&gt;0,'Data Entry Page'!H$28,0),"")</f>
      </c>
      <c r="J23" s="122"/>
      <c r="K23" s="48">
        <f>IF('Data Entry Page'!$H$28+'Data Entry Page'!$J$28+'Data Entry Page'!$L$28+'Data Entry Page'!$N$28&gt;0,IF('Data Entry Page'!J$28&gt;0,'Data Entry Page'!J$28,0),"")</f>
      </c>
      <c r="L23" s="122"/>
      <c r="M23" s="48">
        <f>IF('Data Entry Page'!$H$28+'Data Entry Page'!$J$28+'Data Entry Page'!$L$28+'Data Entry Page'!$N$28&gt;0,IF('Data Entry Page'!L$28&gt;0,'Data Entry Page'!L$28,0),"")</f>
      </c>
      <c r="N23" s="122"/>
      <c r="O23" s="48">
        <f>IF('Data Entry Page'!$H$28+'Data Entry Page'!$J$28+'Data Entry Page'!$L$28+'Data Entry Page'!$N$28&gt;0,IF('Data Entry Page'!N$28&gt;0,'Data Entry Page'!N$28,0),"")</f>
      </c>
      <c r="P23" s="122"/>
      <c r="Q23" s="48">
        <f>IF('Data Entry Page'!$H$28+'Data Entry Page'!$J$28+'Data Entry Page'!$L$28+'Data Entry Page'!$N$28&gt;0,+'Data Entry Page'!$H$28+'Data Entry Page'!$J$28+'Data Entry Page'!$L$28+'Data Entry Page'!$N$28,"")</f>
      </c>
      <c r="R23" s="122"/>
      <c r="S23" s="123"/>
      <c r="T23" s="48">
        <f>IF('Data Entry Page'!$H$28+'Data Entry Page'!$J$28+'Data Entry Page'!$L$28+'Data Entry Page'!$N$28&gt;0,+'Data Entry Page'!$H$28+'Data Entry Page'!$J$28+'Data Entry Page'!$L$28+'Data Entry Page'!$N$28,"")</f>
      </c>
    </row>
    <row r="24" spans="4:20" ht="2.25" customHeight="1">
      <c r="D24" s="78"/>
      <c r="E24" s="78"/>
      <c r="F24" s="78"/>
      <c r="G24" s="78"/>
      <c r="I24" s="122"/>
      <c r="J24" s="122"/>
      <c r="K24" s="122"/>
      <c r="L24" s="122"/>
      <c r="M24" s="122"/>
      <c r="N24" s="122"/>
      <c r="O24" s="122"/>
      <c r="P24" s="122"/>
      <c r="Q24" s="122"/>
      <c r="R24" s="122"/>
      <c r="S24" s="123"/>
      <c r="T24" s="124"/>
    </row>
    <row r="25" spans="1:20" ht="13.5" customHeight="1">
      <c r="A25" s="118" t="s">
        <v>22</v>
      </c>
      <c r="B25" s="118" t="s">
        <v>107</v>
      </c>
      <c r="C25" s="80" t="s">
        <v>108</v>
      </c>
      <c r="I25" s="122"/>
      <c r="J25" s="122"/>
      <c r="K25" s="122"/>
      <c r="L25" s="122"/>
      <c r="M25" s="122"/>
      <c r="N25" s="122"/>
      <c r="O25" s="122"/>
      <c r="P25" s="122"/>
      <c r="Q25" s="122"/>
      <c r="R25" s="122"/>
      <c r="S25" s="123"/>
      <c r="T25" s="124"/>
    </row>
    <row r="26" spans="3:20" ht="13.5" customHeight="1">
      <c r="C26" s="81" t="s">
        <v>168</v>
      </c>
      <c r="E26" s="81"/>
      <c r="F26" s="81"/>
      <c r="G26" s="81"/>
      <c r="H26" s="81"/>
      <c r="I26" s="122"/>
      <c r="J26" s="122"/>
      <c r="K26" s="122"/>
      <c r="L26" s="122"/>
      <c r="M26" s="122"/>
      <c r="N26" s="122"/>
      <c r="O26" s="122"/>
      <c r="P26" s="122"/>
      <c r="Q26" s="122"/>
      <c r="R26" s="122"/>
      <c r="S26" s="123"/>
      <c r="T26" s="124"/>
    </row>
    <row r="27" spans="3:20" ht="13.5" customHeight="1">
      <c r="C27" s="81" t="s">
        <v>149</v>
      </c>
      <c r="E27" s="78"/>
      <c r="F27" s="78"/>
      <c r="G27" s="78"/>
      <c r="I27" s="48">
        <f>IF(OR('Data Entry Page'!H30&lt;&gt;"",'Form A'!$Q$23&lt;&gt;""),IF('Data Entry Page'!H30&gt;0,'Data Entry Page'!H30,0),"")</f>
      </c>
      <c r="J27" s="122"/>
      <c r="K27" s="48">
        <f>IF(OR('Data Entry Page'!J30&lt;&gt;"",'Form A'!$Q$23&lt;&gt;""),IF('Data Entry Page'!J30&gt;0,'Data Entry Page'!J30,0),"")</f>
      </c>
      <c r="L27" s="122"/>
      <c r="M27" s="48">
        <f>IF(OR('Data Entry Page'!L30&lt;&gt;"",'Form A'!$Q$23&lt;&gt;""),IF('Data Entry Page'!L30&gt;0,'Data Entry Page'!L30,0),"")</f>
      </c>
      <c r="N27" s="122"/>
      <c r="O27" s="48">
        <f>IF(OR(O23&lt;&gt;"",O45&lt;&gt;""),IF((+O23-O30-O45+O48+O52)&lt;0,0,+O23-O30-O45+O48+O52),"")</f>
      </c>
      <c r="P27" s="122"/>
      <c r="Q27" s="122"/>
      <c r="R27" s="122"/>
      <c r="S27" s="123"/>
      <c r="T27" s="48">
        <f>IF(OR(I27&lt;&gt;"",K27&lt;&gt;"",M27&lt;&gt;"",O27&lt;&gt;""),+I27+K27+M27+O27,"")</f>
      </c>
    </row>
    <row r="28" spans="4:20" ht="2.25" customHeight="1">
      <c r="D28" s="78"/>
      <c r="E28" s="78"/>
      <c r="F28" s="78"/>
      <c r="G28" s="78"/>
      <c r="I28" s="122"/>
      <c r="J28" s="122"/>
      <c r="K28" s="122"/>
      <c r="L28" s="122"/>
      <c r="M28" s="122"/>
      <c r="N28" s="122"/>
      <c r="O28" s="122"/>
      <c r="P28" s="122"/>
      <c r="Q28" s="122"/>
      <c r="R28" s="122"/>
      <c r="S28" s="123"/>
      <c r="T28" s="124"/>
    </row>
    <row r="29" spans="1:20" ht="13.5" customHeight="1">
      <c r="A29" s="118" t="s">
        <v>23</v>
      </c>
      <c r="B29" s="118" t="s">
        <v>107</v>
      </c>
      <c r="C29" s="80" t="s">
        <v>109</v>
      </c>
      <c r="I29" s="122"/>
      <c r="J29" s="122"/>
      <c r="K29" s="122"/>
      <c r="L29" s="122"/>
      <c r="M29" s="122"/>
      <c r="N29" s="122"/>
      <c r="O29" s="122"/>
      <c r="P29" s="122"/>
      <c r="Q29" s="122"/>
      <c r="R29" s="122"/>
      <c r="S29" s="123"/>
      <c r="T29" s="124"/>
    </row>
    <row r="30" spans="3:20" ht="13.5" customHeight="1">
      <c r="C30" s="81" t="s">
        <v>169</v>
      </c>
      <c r="E30" s="72"/>
      <c r="F30" s="72"/>
      <c r="G30" s="72"/>
      <c r="I30" s="48">
        <f>IF(OR('Data Entry Page'!H32&lt;&gt;"",'Form A'!$Q$23&lt;&gt;""),IF('Data Entry Page'!H32&gt;0,'Data Entry Page'!H32,0),"")</f>
      </c>
      <c r="J30" s="122"/>
      <c r="K30" s="48">
        <f>IF(OR('Data Entry Page'!J32&lt;&gt;"",'Form A'!$Q$23&lt;&gt;""),IF('Data Entry Page'!J32&gt;0,'Data Entry Page'!J32,0),"")</f>
      </c>
      <c r="L30" s="122"/>
      <c r="M30" s="48">
        <f>IF(OR('Data Entry Page'!L32&lt;&gt;"",'Form A'!$Q$23&lt;&gt;""),IF('Data Entry Page'!L32&gt;0,'Data Entry Page'!L32,0),"")</f>
      </c>
      <c r="N30" s="122"/>
      <c r="O30" s="48">
        <f>IF(OR('Data Entry Page'!N32&lt;&gt;"",'Form A'!$Q$23&lt;&gt;""),IF('Data Entry Page'!N32&gt;0,'Data Entry Page'!N32,0),"")</f>
      </c>
      <c r="P30" s="122"/>
      <c r="Q30" s="122"/>
      <c r="R30" s="122"/>
      <c r="S30" s="123"/>
      <c r="T30" s="48">
        <f>IF(OR(I30&lt;&gt;"",K30&lt;&gt;"",M30&lt;&gt;"",O30&lt;&gt;""),+I30+K30+M30+O30,"")</f>
      </c>
    </row>
    <row r="31" spans="4:20" ht="2.25" customHeight="1">
      <c r="D31" s="78"/>
      <c r="E31" s="78"/>
      <c r="F31" s="78"/>
      <c r="G31" s="78"/>
      <c r="I31" s="122"/>
      <c r="J31" s="122"/>
      <c r="K31" s="122"/>
      <c r="L31" s="122"/>
      <c r="M31" s="122"/>
      <c r="N31" s="122"/>
      <c r="O31" s="122"/>
      <c r="P31" s="122"/>
      <c r="Q31" s="122"/>
      <c r="R31" s="122"/>
      <c r="S31" s="123"/>
      <c r="T31" s="124"/>
    </row>
    <row r="32" spans="1:20" ht="13.5" customHeight="1">
      <c r="A32" s="118" t="s">
        <v>24</v>
      </c>
      <c r="B32" s="118" t="s">
        <v>107</v>
      </c>
      <c r="C32" s="497" t="s">
        <v>170</v>
      </c>
      <c r="D32" s="468"/>
      <c r="E32" s="468"/>
      <c r="F32" s="468"/>
      <c r="G32" s="468"/>
      <c r="I32" s="122"/>
      <c r="J32" s="122"/>
      <c r="K32" s="122"/>
      <c r="L32" s="122"/>
      <c r="M32" s="122"/>
      <c r="N32" s="122"/>
      <c r="O32" s="122"/>
      <c r="P32" s="122"/>
      <c r="Q32" s="122"/>
      <c r="R32" s="122"/>
      <c r="S32" s="123"/>
      <c r="T32" s="124"/>
    </row>
    <row r="33" spans="3:20" ht="15.75" customHeight="1">
      <c r="C33" s="468"/>
      <c r="D33" s="468"/>
      <c r="E33" s="468"/>
      <c r="F33" s="468"/>
      <c r="G33" s="468"/>
      <c r="I33" s="122"/>
      <c r="J33" s="122"/>
      <c r="K33" s="122"/>
      <c r="L33" s="122"/>
      <c r="M33" s="122"/>
      <c r="N33" s="122"/>
      <c r="O33" s="122"/>
      <c r="P33" s="122"/>
      <c r="Q33" s="122"/>
      <c r="R33" s="122"/>
      <c r="S33" s="123"/>
      <c r="T33" s="124"/>
    </row>
    <row r="34" spans="3:20" ht="13.5" customHeight="1">
      <c r="C34" s="468"/>
      <c r="D34" s="468"/>
      <c r="E34" s="468"/>
      <c r="F34" s="468"/>
      <c r="G34" s="468"/>
      <c r="I34" s="48">
        <f>IF(OR('Data Entry Page'!H34&lt;&gt;"",$Q$23&lt;&gt;""),IF('Data Entry Page'!H34&gt;0,'Data Entry Page'!H34,0),"")</f>
      </c>
      <c r="J34" s="122"/>
      <c r="K34" s="48">
        <f>IF(OR('Data Entry Page'!J34&lt;&gt;"",$Q$23&lt;&gt;""),IF('Data Entry Page'!J34&gt;0,'Data Entry Page'!J34,0),"")</f>
      </c>
      <c r="L34" s="122"/>
      <c r="M34" s="48">
        <f>IF(OR('Data Entry Page'!L34&lt;&gt;"",$Q$23&lt;&gt;""),IF('Data Entry Page'!L34&gt;0,'Data Entry Page'!L34,0),"")</f>
      </c>
      <c r="N34" s="122"/>
      <c r="O34" s="122"/>
      <c r="P34" s="122"/>
      <c r="Q34" s="122"/>
      <c r="R34" s="122"/>
      <c r="S34" s="123"/>
      <c r="T34" s="124"/>
    </row>
    <row r="35" spans="4:20" ht="2.25" customHeight="1">
      <c r="D35" s="78"/>
      <c r="E35" s="78"/>
      <c r="F35" s="78"/>
      <c r="G35" s="78"/>
      <c r="I35" s="122"/>
      <c r="J35" s="122"/>
      <c r="K35" s="122"/>
      <c r="L35" s="122"/>
      <c r="M35" s="122"/>
      <c r="N35" s="122"/>
      <c r="O35" s="122"/>
      <c r="P35" s="122"/>
      <c r="Q35" s="122"/>
      <c r="R35" s="122"/>
      <c r="S35" s="123"/>
      <c r="T35" s="124"/>
    </row>
    <row r="36" spans="1:20" ht="13.5" customHeight="1">
      <c r="A36" s="118" t="s">
        <v>26</v>
      </c>
      <c r="B36" s="118"/>
      <c r="C36" s="80" t="s">
        <v>25</v>
      </c>
      <c r="I36" s="122"/>
      <c r="J36" s="122"/>
      <c r="K36" s="122"/>
      <c r="L36" s="122"/>
      <c r="M36" s="122"/>
      <c r="N36" s="122"/>
      <c r="O36" s="122"/>
      <c r="P36" s="122"/>
      <c r="Q36" s="122"/>
      <c r="R36" s="122"/>
      <c r="S36" s="123"/>
      <c r="T36" s="124"/>
    </row>
    <row r="37" spans="3:20" ht="13.5" customHeight="1">
      <c r="C37" s="82" t="s">
        <v>99</v>
      </c>
      <c r="I37" s="48">
        <f>IF(OR(I23&lt;&gt;"",I27&lt;&gt;"",I30&lt;&gt;"",I34&lt;&gt;""),+I23-I27-I30-I34,"")</f>
      </c>
      <c r="J37" s="122"/>
      <c r="K37" s="48">
        <f>IF(OR(K23&lt;&gt;"",K27&lt;&gt;"",K30&lt;&gt;"",K34&lt;&gt;""),+K23-K27-K30-K34,"")</f>
      </c>
      <c r="L37" s="122"/>
      <c r="M37" s="48">
        <f>IF(OR(M23&lt;&gt;"",M27&lt;&gt;"",M30&lt;&gt;"",M34&lt;&gt;""),+M23-M27-M30-M34,"")</f>
      </c>
      <c r="N37" s="122"/>
      <c r="O37" s="48">
        <f>IF(OR(O23&lt;&gt;"",O27&lt;&gt;"",O30&lt;&gt;""),+O23-O27-O30,"")</f>
      </c>
      <c r="P37" s="122"/>
      <c r="Q37" s="48">
        <f>IF(OR(I37&lt;&gt;"",K37&lt;&gt;"",M37&lt;&gt;"",O37&lt;&gt;""),+I37+K37+M37+O37,"")</f>
      </c>
      <c r="R37" s="122"/>
      <c r="S37" s="123"/>
      <c r="T37" s="48">
        <f>IF(OR(T23&lt;&gt;"",T27&lt;&gt;"",T30&lt;&gt;""),+T23-T27-T30,"")</f>
      </c>
    </row>
    <row r="38" spans="4:20" ht="2.25" customHeight="1">
      <c r="D38" s="78"/>
      <c r="E38" s="78"/>
      <c r="F38" s="78"/>
      <c r="G38" s="78"/>
      <c r="I38" s="122"/>
      <c r="J38" s="122"/>
      <c r="K38" s="122"/>
      <c r="L38" s="122"/>
      <c r="M38" s="122"/>
      <c r="N38" s="122"/>
      <c r="O38" s="122"/>
      <c r="P38" s="122"/>
      <c r="Q38" s="122"/>
      <c r="R38" s="122"/>
      <c r="S38" s="123"/>
      <c r="T38" s="124"/>
    </row>
    <row r="39" spans="1:20" ht="13.5" customHeight="1">
      <c r="A39" s="118" t="s">
        <v>27</v>
      </c>
      <c r="B39" s="118" t="s">
        <v>107</v>
      </c>
      <c r="C39" s="254">
        <f>-'Data Entry Page'!P5+1</f>
        <v>-2014</v>
      </c>
      <c r="D39" s="80" t="s">
        <v>251</v>
      </c>
      <c r="J39" s="72"/>
      <c r="K39" s="72"/>
      <c r="L39" s="72"/>
      <c r="M39" s="72"/>
      <c r="N39" s="72"/>
      <c r="O39" s="72"/>
      <c r="P39" s="72"/>
      <c r="Q39" s="72"/>
      <c r="R39" s="122"/>
      <c r="S39" s="123"/>
      <c r="T39" s="124"/>
    </row>
    <row r="40" spans="1:20" ht="13.5" customHeight="1">
      <c r="A40" s="118"/>
      <c r="B40" s="118"/>
      <c r="C40" s="496" t="s">
        <v>358</v>
      </c>
      <c r="D40" s="468"/>
      <c r="E40" s="468"/>
      <c r="F40" s="468"/>
      <c r="G40" s="468"/>
      <c r="H40" s="468"/>
      <c r="I40" s="468"/>
      <c r="J40" s="72"/>
      <c r="K40" s="72"/>
      <c r="L40" s="72"/>
      <c r="M40" s="72"/>
      <c r="N40" s="72"/>
      <c r="O40" s="72"/>
      <c r="P40" s="72"/>
      <c r="Q40" s="72"/>
      <c r="R40" s="122"/>
      <c r="S40" s="123"/>
      <c r="T40" s="124"/>
    </row>
    <row r="41" spans="1:19" ht="13.5" customHeight="1">
      <c r="A41" s="118"/>
      <c r="B41" s="118"/>
      <c r="C41" s="468"/>
      <c r="D41" s="468"/>
      <c r="E41" s="468"/>
      <c r="F41" s="468"/>
      <c r="G41" s="468"/>
      <c r="H41" s="468"/>
      <c r="I41" s="468"/>
      <c r="R41" s="122"/>
      <c r="S41" s="123"/>
    </row>
    <row r="42" spans="3:20" ht="2.25" customHeight="1">
      <c r="C42" s="249"/>
      <c r="D42" s="78"/>
      <c r="E42" s="78"/>
      <c r="F42" s="78"/>
      <c r="G42" s="78"/>
      <c r="I42" s="122"/>
      <c r="J42" s="122"/>
      <c r="K42" s="122"/>
      <c r="L42" s="122"/>
      <c r="M42" s="122"/>
      <c r="N42" s="122"/>
      <c r="O42" s="122"/>
      <c r="P42" s="122"/>
      <c r="Q42" s="122"/>
      <c r="R42" s="125"/>
      <c r="S42" s="124"/>
      <c r="T42" s="124"/>
    </row>
    <row r="43" spans="1:20" ht="13.5" customHeight="1">
      <c r="A43" s="118"/>
      <c r="B43" s="118"/>
      <c r="C43" s="121" t="s">
        <v>390</v>
      </c>
      <c r="E43" s="81"/>
      <c r="F43" s="81"/>
      <c r="G43" s="81"/>
      <c r="I43" s="126"/>
      <c r="J43" s="122"/>
      <c r="K43" s="126"/>
      <c r="L43" s="122"/>
      <c r="M43" s="126"/>
      <c r="N43" s="122"/>
      <c r="O43" s="126"/>
      <c r="P43" s="122"/>
      <c r="Q43" s="122"/>
      <c r="R43" s="122"/>
      <c r="S43" s="123"/>
      <c r="T43" s="126"/>
    </row>
    <row r="44" spans="1:20" ht="13.5" customHeight="1">
      <c r="A44" s="118"/>
      <c r="B44" s="118"/>
      <c r="C44" s="81" t="s">
        <v>391</v>
      </c>
      <c r="E44" s="81"/>
      <c r="F44" s="81"/>
      <c r="G44" s="81"/>
      <c r="I44" s="126"/>
      <c r="J44" s="122"/>
      <c r="K44" s="126"/>
      <c r="L44" s="122"/>
      <c r="M44" s="126"/>
      <c r="N44" s="122"/>
      <c r="O44" s="126"/>
      <c r="P44" s="122"/>
      <c r="Q44" s="122"/>
      <c r="R44" s="122"/>
      <c r="S44" s="123"/>
      <c r="T44" s="126"/>
    </row>
    <row r="45" spans="1:20" ht="13.5" customHeight="1">
      <c r="A45" s="118"/>
      <c r="B45" s="118"/>
      <c r="C45" s="81" t="s">
        <v>392</v>
      </c>
      <c r="E45" s="81"/>
      <c r="F45" s="81"/>
      <c r="G45" s="81"/>
      <c r="I45" s="48">
        <f>IF('Data Entry Page'!$H$37+'Data Entry Page'!$J$37+'Data Entry Page'!$L$37+'Data Entry Page'!$N$37&gt;0,IF('Data Entry Page'!H37&gt;0,'Data Entry Page'!H37,0),"")</f>
      </c>
      <c r="J45" s="122"/>
      <c r="K45" s="48">
        <f>IF('Data Entry Page'!$H$37+'Data Entry Page'!$J$37+'Data Entry Page'!$L$37+'Data Entry Page'!$N$37&gt;0,IF('Data Entry Page'!J37&gt;0,'Data Entry Page'!J37,0),"")</f>
      </c>
      <c r="L45" s="122"/>
      <c r="M45" s="48">
        <f>IF('Data Entry Page'!$H$37+'Data Entry Page'!$J$37+'Data Entry Page'!$L$37+'Data Entry Page'!$N$37&gt;0,IF('Data Entry Page'!L37&gt;0,'Data Entry Page'!L37,0),"")</f>
      </c>
      <c r="N45" s="122"/>
      <c r="O45" s="48">
        <f>IF('Data Entry Page'!$H$37+'Data Entry Page'!$J$37+'Data Entry Page'!$L$37+'Data Entry Page'!$N$37&gt;0,IF('Data Entry Page'!N37&gt;0,'Data Entry Page'!N37,0),"")</f>
      </c>
      <c r="P45" s="122"/>
      <c r="Q45" s="122"/>
      <c r="R45" s="122"/>
      <c r="S45" s="123"/>
      <c r="T45" s="48">
        <f>IF('Data Entry Page'!$H$37+'Data Entry Page'!$J$37+'Data Entry Page'!$L$37+'Data Entry Page'!$N$37&gt;0,'Data Entry Page'!H37+'Data Entry Page'!J37+'Data Entry Page'!L37+'Data Entry Page'!N37,"")</f>
      </c>
    </row>
    <row r="46" spans="4:20" ht="2.25" customHeight="1">
      <c r="D46" s="78"/>
      <c r="E46" s="78"/>
      <c r="F46" s="78"/>
      <c r="G46" s="78"/>
      <c r="I46" s="122"/>
      <c r="J46" s="122"/>
      <c r="K46" s="122"/>
      <c r="L46" s="122"/>
      <c r="M46" s="122"/>
      <c r="N46" s="122"/>
      <c r="O46" s="122"/>
      <c r="P46" s="122"/>
      <c r="Q46" s="122"/>
      <c r="R46" s="122"/>
      <c r="S46" s="123"/>
      <c r="T46" s="124"/>
    </row>
    <row r="47" spans="1:20" ht="13.5" customHeight="1">
      <c r="A47" s="118" t="s">
        <v>28</v>
      </c>
      <c r="B47" s="118" t="s">
        <v>107</v>
      </c>
      <c r="C47" s="80" t="s">
        <v>110</v>
      </c>
      <c r="I47" s="122"/>
      <c r="J47" s="122"/>
      <c r="K47" s="122"/>
      <c r="L47" s="122"/>
      <c r="M47" s="122"/>
      <c r="N47" s="122"/>
      <c r="O47" s="122"/>
      <c r="P47" s="122"/>
      <c r="Q47" s="122"/>
      <c r="R47" s="122"/>
      <c r="S47" s="123"/>
      <c r="T47" s="124"/>
    </row>
    <row r="48" spans="3:20" ht="13.5" customHeight="1">
      <c r="C48" s="81" t="s">
        <v>169</v>
      </c>
      <c r="E48" s="81"/>
      <c r="F48" s="81"/>
      <c r="G48" s="81"/>
      <c r="I48" s="48">
        <f>IF(OR('Data Entry Page'!H39&lt;&gt;"",'Form A'!$T$45&lt;&gt;""),IF('Data Entry Page'!H39&gt;0,'Data Entry Page'!H39,0),"")</f>
      </c>
      <c r="J48" s="122"/>
      <c r="K48" s="48">
        <f>IF(OR('Data Entry Page'!J39&lt;&gt;"",'Form A'!$T$45&lt;&gt;""),IF('Data Entry Page'!J39&gt;0,'Data Entry Page'!J39,0),"")</f>
      </c>
      <c r="L48" s="122"/>
      <c r="M48" s="48">
        <f>IF(OR('Data Entry Page'!L39&lt;&gt;"",'Form A'!$T$45&lt;&gt;""),IF('Data Entry Page'!L39&gt;0,'Data Entry Page'!L39,0),"")</f>
      </c>
      <c r="N48" s="122"/>
      <c r="O48" s="48">
        <f>IF(OR('Data Entry Page'!N39&lt;&gt;"",'Form A'!$T$45&lt;&gt;""),IF('Data Entry Page'!N39&gt;0,'Data Entry Page'!N39,0),"")</f>
      </c>
      <c r="P48" s="122"/>
      <c r="Q48" s="122"/>
      <c r="R48" s="122"/>
      <c r="S48" s="123"/>
      <c r="T48" s="48">
        <f>IF(OR(I48&lt;&gt;"",K48&lt;&gt;"",M48&lt;&gt;"",O48&lt;&gt;""),+I48+K48+M48+O48,"")</f>
      </c>
    </row>
    <row r="49" spans="3:20" ht="2.25" customHeight="1">
      <c r="C49" s="78"/>
      <c r="E49" s="78"/>
      <c r="F49" s="78"/>
      <c r="G49" s="78"/>
      <c r="I49" s="122"/>
      <c r="J49" s="122"/>
      <c r="K49" s="122"/>
      <c r="L49" s="122"/>
      <c r="M49" s="122"/>
      <c r="N49" s="122"/>
      <c r="O49" s="122"/>
      <c r="P49" s="122"/>
      <c r="Q49" s="122"/>
      <c r="R49" s="122"/>
      <c r="S49" s="123"/>
      <c r="T49" s="124"/>
    </row>
    <row r="50" spans="1:20" ht="13.5" customHeight="1">
      <c r="A50" s="118" t="s">
        <v>29</v>
      </c>
      <c r="B50" s="118" t="s">
        <v>107</v>
      </c>
      <c r="C50" s="71" t="s">
        <v>137</v>
      </c>
      <c r="E50" s="78"/>
      <c r="F50" s="78"/>
      <c r="G50" s="78"/>
      <c r="I50" s="122"/>
      <c r="J50" s="122"/>
      <c r="K50" s="122"/>
      <c r="L50" s="122"/>
      <c r="M50" s="122"/>
      <c r="N50" s="122"/>
      <c r="O50" s="122"/>
      <c r="P50" s="122"/>
      <c r="Q50" s="122"/>
      <c r="R50" s="122"/>
      <c r="S50" s="123"/>
      <c r="T50" s="124"/>
    </row>
    <row r="51" spans="1:20" ht="13.5" customHeight="1">
      <c r="A51" s="118"/>
      <c r="B51" s="118"/>
      <c r="C51" s="71" t="s">
        <v>136</v>
      </c>
      <c r="E51" s="78"/>
      <c r="F51" s="78"/>
      <c r="G51" s="78"/>
      <c r="I51" s="122"/>
      <c r="J51" s="122"/>
      <c r="K51" s="122"/>
      <c r="L51" s="122"/>
      <c r="M51" s="122"/>
      <c r="N51" s="122"/>
      <c r="O51" s="122"/>
      <c r="P51" s="122"/>
      <c r="Q51" s="122"/>
      <c r="R51" s="122"/>
      <c r="S51" s="123"/>
      <c r="T51" s="124"/>
    </row>
    <row r="52" spans="1:20" ht="13.5" customHeight="1">
      <c r="A52" s="118"/>
      <c r="B52" s="118"/>
      <c r="C52" s="81" t="s">
        <v>169</v>
      </c>
      <c r="E52" s="78"/>
      <c r="F52" s="78"/>
      <c r="G52" s="78"/>
      <c r="I52" s="48">
        <f>IF(OR('Data Entry Page'!H41&lt;&gt;"",'Form A'!$T$45&lt;&gt;""),IF('Data Entry Page'!H41&gt;0,'Data Entry Page'!H41,0),"")</f>
      </c>
      <c r="J52" s="122"/>
      <c r="K52" s="48">
        <f>IF(OR('Data Entry Page'!J41&lt;&gt;"",'Form A'!$T$45&lt;&gt;""),IF('Data Entry Page'!J41&gt;0,'Data Entry Page'!J41,0),"")</f>
      </c>
      <c r="L52" s="122"/>
      <c r="M52" s="48">
        <f>IF(OR('Data Entry Page'!L41&lt;&gt;"",'Form A'!$T$45&lt;&gt;""),IF('Data Entry Page'!L41&gt;0,'Data Entry Page'!L41,0),"")</f>
      </c>
      <c r="N52" s="122"/>
      <c r="O52" s="48">
        <f>IF(OR('Data Entry Page'!N41&lt;&gt;"",'Form A'!$T$45&lt;&gt;""),IF('Data Entry Page'!N41&gt;0,'Data Entry Page'!N41,0),"")</f>
      </c>
      <c r="P52" s="122"/>
      <c r="Q52" s="122"/>
      <c r="R52" s="122"/>
      <c r="S52" s="123"/>
      <c r="T52" s="48">
        <f>IF(OR(I52&lt;&gt;"",K52&lt;&gt;"",M52&lt;&gt;"",O52&lt;&gt;""),+I52+K52+M52+O52,"")</f>
      </c>
    </row>
    <row r="53" spans="4:20" ht="2.25" customHeight="1">
      <c r="D53" s="78"/>
      <c r="E53" s="78"/>
      <c r="F53" s="78"/>
      <c r="G53" s="78"/>
      <c r="I53" s="122"/>
      <c r="J53" s="122"/>
      <c r="K53" s="122"/>
      <c r="L53" s="122"/>
      <c r="M53" s="122"/>
      <c r="N53" s="122"/>
      <c r="O53" s="122"/>
      <c r="P53" s="122"/>
      <c r="Q53" s="122"/>
      <c r="R53" s="122"/>
      <c r="S53" s="123"/>
      <c r="T53" s="124"/>
    </row>
    <row r="54" spans="1:20" ht="13.5" customHeight="1">
      <c r="A54" s="118" t="s">
        <v>31</v>
      </c>
      <c r="B54" s="118" t="s">
        <v>107</v>
      </c>
      <c r="C54" s="497" t="s">
        <v>171</v>
      </c>
      <c r="D54" s="468"/>
      <c r="E54" s="468"/>
      <c r="F54" s="468"/>
      <c r="G54" s="468"/>
      <c r="I54" s="122"/>
      <c r="J54" s="122"/>
      <c r="K54" s="122"/>
      <c r="L54" s="122"/>
      <c r="M54" s="122"/>
      <c r="N54" s="122"/>
      <c r="O54" s="122"/>
      <c r="P54" s="122"/>
      <c r="Q54" s="122"/>
      <c r="R54" s="122"/>
      <c r="S54" s="123"/>
      <c r="T54" s="124"/>
    </row>
    <row r="55" spans="1:20" ht="15.75" customHeight="1">
      <c r="A55" s="118"/>
      <c r="B55" s="118"/>
      <c r="C55" s="468"/>
      <c r="D55" s="468"/>
      <c r="E55" s="468"/>
      <c r="F55" s="468"/>
      <c r="G55" s="468"/>
      <c r="I55" s="122"/>
      <c r="J55" s="122"/>
      <c r="K55" s="122"/>
      <c r="L55" s="122"/>
      <c r="M55" s="122"/>
      <c r="N55" s="122"/>
      <c r="O55" s="122"/>
      <c r="P55" s="122"/>
      <c r="Q55" s="122"/>
      <c r="R55" s="122"/>
      <c r="S55" s="123"/>
      <c r="T55" s="124"/>
    </row>
    <row r="56" spans="1:20" ht="13.5" customHeight="1">
      <c r="A56" s="118"/>
      <c r="B56" s="118"/>
      <c r="C56" s="468"/>
      <c r="D56" s="468"/>
      <c r="E56" s="468"/>
      <c r="F56" s="468"/>
      <c r="G56" s="468"/>
      <c r="I56" s="48">
        <f>IF(OR('Data Entry Page'!H43&lt;&gt;"",$T$45&lt;&gt;""),IF('Data Entry Page'!H43&gt;0,'Data Entry Page'!H43,0),"")</f>
      </c>
      <c r="J56" s="122"/>
      <c r="K56" s="48">
        <f>IF(OR('Data Entry Page'!J43&lt;&gt;"",$T$45&lt;&gt;""),IF('Data Entry Page'!J43&gt;0,'Data Entry Page'!J43,0),"")</f>
      </c>
      <c r="L56" s="122"/>
      <c r="M56" s="48">
        <f>IF(OR('Data Entry Page'!L43&lt;&gt;"",$T$45&lt;&gt;""),IF('Data Entry Page'!L43&gt;0,'Data Entry Page'!L43,0),"")</f>
      </c>
      <c r="N56" s="122"/>
      <c r="O56" s="122"/>
      <c r="P56" s="122"/>
      <c r="Q56" s="122"/>
      <c r="R56" s="122"/>
      <c r="S56" s="123"/>
      <c r="T56" s="124"/>
    </row>
    <row r="57" spans="4:20" ht="2.25" customHeight="1">
      <c r="D57" s="78"/>
      <c r="E57" s="78"/>
      <c r="F57" s="78"/>
      <c r="G57" s="78"/>
      <c r="I57" s="122"/>
      <c r="J57" s="122"/>
      <c r="K57" s="122"/>
      <c r="L57" s="122"/>
      <c r="M57" s="122"/>
      <c r="N57" s="122"/>
      <c r="O57" s="122"/>
      <c r="P57" s="122"/>
      <c r="Q57" s="122"/>
      <c r="R57" s="122"/>
      <c r="S57" s="123"/>
      <c r="T57" s="124"/>
    </row>
    <row r="58" spans="1:20" ht="13.5" customHeight="1">
      <c r="A58" s="118" t="s">
        <v>32</v>
      </c>
      <c r="B58" s="118"/>
      <c r="C58" s="80" t="s">
        <v>30</v>
      </c>
      <c r="I58" s="122"/>
      <c r="J58" s="122"/>
      <c r="K58" s="122"/>
      <c r="L58" s="122"/>
      <c r="M58" s="122"/>
      <c r="N58" s="122"/>
      <c r="O58" s="122"/>
      <c r="P58" s="122"/>
      <c r="Q58" s="122"/>
      <c r="R58" s="122"/>
      <c r="S58" s="123"/>
      <c r="T58" s="124"/>
    </row>
    <row r="59" spans="3:20" ht="13.5" customHeight="1">
      <c r="C59" s="82" t="s">
        <v>138</v>
      </c>
      <c r="I59" s="48">
        <f>IF(OR(I45&lt;&gt;"",I48&lt;&gt;"",I52&lt;&gt;"",I56&lt;&gt;""),+I45-I48-I52-I56,"")</f>
      </c>
      <c r="J59" s="122"/>
      <c r="K59" s="48">
        <f>IF(OR(K45&lt;&gt;"",K48&lt;&gt;"",K52&lt;&gt;"",K56&lt;&gt;""),+K45-K48-K52-K56,"")</f>
      </c>
      <c r="L59" s="122"/>
      <c r="M59" s="48">
        <f>IF(OR(M45&lt;&gt;"",M48&lt;&gt;"",M52&lt;&gt;"",M56&lt;&gt;""),+M45-M48-M52-M56,"")</f>
      </c>
      <c r="N59" s="122"/>
      <c r="O59" s="48">
        <f>IF(OR(O45&lt;&gt;"",O48&lt;&gt;"",O52&lt;&gt;"",O56&lt;&gt;""),+O45-O48-O52-O56,"")</f>
      </c>
      <c r="P59" s="122"/>
      <c r="Q59" s="48">
        <f>IF(T45&lt;&gt;"",+I59+K59+M59+O59,"")</f>
      </c>
      <c r="R59" s="122"/>
      <c r="S59" s="123"/>
      <c r="T59" s="48">
        <f>IF(OR(T45&lt;&gt;"",T48&lt;&gt;"",T52&lt;&gt;""),+T45-T48-T52,"")</f>
      </c>
    </row>
    <row r="60" spans="4:20" ht="1.5" customHeight="1">
      <c r="D60" s="78"/>
      <c r="E60" s="78"/>
      <c r="F60" s="78"/>
      <c r="G60" s="78"/>
      <c r="I60" s="122"/>
      <c r="J60" s="122"/>
      <c r="K60" s="122"/>
      <c r="L60" s="122"/>
      <c r="M60" s="122"/>
      <c r="N60" s="122"/>
      <c r="O60" s="122"/>
      <c r="P60" s="122"/>
      <c r="Q60" s="122"/>
      <c r="R60" s="122"/>
      <c r="S60" s="123"/>
      <c r="T60" s="124"/>
    </row>
    <row r="61" spans="4:20" ht="1.5" customHeight="1">
      <c r="D61" s="78"/>
      <c r="E61" s="78"/>
      <c r="F61" s="78"/>
      <c r="G61" s="78"/>
      <c r="I61" s="122"/>
      <c r="J61" s="122"/>
      <c r="K61" s="122"/>
      <c r="L61" s="122"/>
      <c r="M61" s="122"/>
      <c r="N61" s="122"/>
      <c r="O61" s="122"/>
      <c r="P61" s="122"/>
      <c r="Q61" s="122"/>
      <c r="R61" s="122"/>
      <c r="S61" s="123"/>
      <c r="T61" s="124"/>
    </row>
    <row r="62" spans="1:20" ht="15.75" hidden="1">
      <c r="A62" s="127" t="s">
        <v>65</v>
      </c>
      <c r="B62" s="127"/>
      <c r="C62" s="127"/>
      <c r="D62" s="128"/>
      <c r="E62" s="128"/>
      <c r="F62" s="128"/>
      <c r="G62" s="128"/>
      <c r="I62" s="122"/>
      <c r="J62" s="122"/>
      <c r="K62" s="122"/>
      <c r="L62" s="122"/>
      <c r="M62" s="122"/>
      <c r="N62" s="122"/>
      <c r="O62" s="122"/>
      <c r="P62" s="122"/>
      <c r="Q62" s="48">
        <f>IF(Q23&lt;&gt;"",+I23+K23+M23+O23+I27+K27+M27+I30+K30+M30+O30+I34+K34+M34+I48+K48+M48+O48+I52+K52+M52+O52+I56+K56+M56,"")</f>
      </c>
      <c r="R62" s="122"/>
      <c r="S62" s="123"/>
      <c r="T62" s="124"/>
    </row>
    <row r="63" spans="4:20" ht="2.25" customHeight="1">
      <c r="D63" s="78"/>
      <c r="E63" s="78"/>
      <c r="F63" s="78"/>
      <c r="G63" s="78"/>
      <c r="I63" s="122"/>
      <c r="J63" s="122"/>
      <c r="K63" s="122"/>
      <c r="L63" s="122"/>
      <c r="M63" s="122"/>
      <c r="N63" s="122"/>
      <c r="O63" s="122"/>
      <c r="P63" s="122"/>
      <c r="Q63" s="122"/>
      <c r="R63" s="122"/>
      <c r="S63" s="123"/>
      <c r="T63" s="124"/>
    </row>
    <row r="64" spans="4:20" ht="1.5" customHeight="1">
      <c r="D64" s="78"/>
      <c r="E64" s="78"/>
      <c r="F64" s="78"/>
      <c r="G64" s="78"/>
      <c r="I64" s="122"/>
      <c r="J64" s="122"/>
      <c r="K64" s="122"/>
      <c r="L64" s="122"/>
      <c r="M64" s="122"/>
      <c r="N64" s="122"/>
      <c r="O64" s="122"/>
      <c r="P64" s="122"/>
      <c r="Q64" s="122"/>
      <c r="R64" s="122"/>
      <c r="S64" s="123"/>
      <c r="T64" s="124"/>
    </row>
    <row r="65" spans="4:20" ht="1.5" customHeight="1">
      <c r="D65" s="78"/>
      <c r="E65" s="78"/>
      <c r="F65" s="78"/>
      <c r="G65" s="78"/>
      <c r="I65" s="122"/>
      <c r="J65" s="122"/>
      <c r="K65" s="122"/>
      <c r="L65" s="122"/>
      <c r="M65" s="122"/>
      <c r="N65" s="122"/>
      <c r="O65" s="122"/>
      <c r="P65" s="122"/>
      <c r="Q65" s="122"/>
      <c r="R65" s="122"/>
      <c r="S65" s="123"/>
      <c r="T65" s="124"/>
    </row>
    <row r="66" spans="4:20" ht="5.25" customHeight="1">
      <c r="D66" s="78"/>
      <c r="E66" s="78"/>
      <c r="F66" s="78"/>
      <c r="G66" s="78"/>
      <c r="I66" s="122"/>
      <c r="J66" s="122"/>
      <c r="K66" s="122"/>
      <c r="L66" s="122"/>
      <c r="M66" s="122"/>
      <c r="N66" s="122"/>
      <c r="O66" s="122"/>
      <c r="P66" s="122"/>
      <c r="Q66" s="122"/>
      <c r="R66" s="122"/>
      <c r="S66" s="123"/>
      <c r="T66" s="124"/>
    </row>
    <row r="67" spans="4:20" ht="15">
      <c r="D67" s="78"/>
      <c r="E67" s="78"/>
      <c r="F67" s="78"/>
      <c r="G67" s="78"/>
      <c r="I67" s="122"/>
      <c r="J67" s="122"/>
      <c r="K67" s="122"/>
      <c r="L67" s="122"/>
      <c r="M67" s="122"/>
      <c r="N67" s="122"/>
      <c r="O67" s="122"/>
      <c r="P67" s="122"/>
      <c r="Q67" s="122"/>
      <c r="R67" s="122"/>
      <c r="S67" s="123"/>
      <c r="T67" s="124"/>
    </row>
    <row r="68" spans="1:20" ht="13.5" customHeight="1">
      <c r="A68" s="118" t="s">
        <v>34</v>
      </c>
      <c r="B68" s="118"/>
      <c r="C68" s="80" t="s">
        <v>112</v>
      </c>
      <c r="S68" s="111"/>
      <c r="T68" s="62"/>
    </row>
    <row r="69" spans="3:20" ht="12.75" customHeight="1">
      <c r="C69" s="495" t="s">
        <v>172</v>
      </c>
      <c r="D69" s="495"/>
      <c r="E69" s="495"/>
      <c r="F69" s="495"/>
      <c r="G69" s="495"/>
      <c r="O69" s="129"/>
      <c r="S69" s="111"/>
      <c r="T69" s="62"/>
    </row>
    <row r="70" spans="3:20" ht="13.5" customHeight="1">
      <c r="C70" s="495"/>
      <c r="D70" s="495"/>
      <c r="E70" s="495"/>
      <c r="F70" s="495"/>
      <c r="G70" s="495"/>
      <c r="I70" s="92">
        <f>IF(OR(I37&lt;&gt;"",I59&lt;&gt;""),IF(I59=0,0,ROUND(+(I37-I59)/I59,6)),"")</f>
      </c>
      <c r="J70" s="129"/>
      <c r="K70" s="92">
        <f>IF(OR(K37&lt;&gt;"",K59&lt;&gt;""),IF(K59=0,0,ROUND(+(K37-K59)/K59,6)),"")</f>
      </c>
      <c r="L70" s="129"/>
      <c r="M70" s="92">
        <f>IF(OR(M37&lt;&gt;"",M59&lt;&gt;""),IF(M59=0,0,ROUND(+(M37-M59)/M59,6)),"")</f>
      </c>
      <c r="N70" s="129"/>
      <c r="O70" s="92">
        <f>IF(OR(O37&lt;&gt;"",O59&lt;&gt;""),IF(O59=0,0,ROUND(+(O37-O59)/O59,6)),"")</f>
      </c>
      <c r="P70" s="129"/>
      <c r="Q70" s="130"/>
      <c r="R70" s="129"/>
      <c r="S70" s="131"/>
      <c r="T70" s="92">
        <f>IF(OR(T37&lt;&gt;"",T59&lt;&gt;""),IF(T59=0,0,ROUND(+(T37-T59)/T59,6)),"")</f>
      </c>
    </row>
    <row r="71" spans="4:20" ht="2.25" customHeight="1">
      <c r="D71" s="78"/>
      <c r="E71" s="78"/>
      <c r="F71" s="78"/>
      <c r="G71" s="78"/>
      <c r="I71" s="122"/>
      <c r="J71" s="122"/>
      <c r="K71" s="122"/>
      <c r="L71" s="122"/>
      <c r="M71" s="122"/>
      <c r="N71" s="122"/>
      <c r="O71" s="122"/>
      <c r="P71" s="122"/>
      <c r="Q71" s="122"/>
      <c r="R71" s="122"/>
      <c r="S71" s="123"/>
      <c r="T71" s="124"/>
    </row>
    <row r="72" spans="1:20" ht="13.5" customHeight="1">
      <c r="A72" s="118" t="s">
        <v>35</v>
      </c>
      <c r="B72" s="118"/>
      <c r="C72" s="80" t="s">
        <v>134</v>
      </c>
      <c r="I72" s="129"/>
      <c r="J72" s="129"/>
      <c r="K72" s="129"/>
      <c r="L72" s="129"/>
      <c r="M72" s="129"/>
      <c r="N72" s="129"/>
      <c r="O72" s="129"/>
      <c r="P72" s="129"/>
      <c r="Q72" s="129"/>
      <c r="R72" s="129"/>
      <c r="S72" s="131"/>
      <c r="T72" s="132"/>
    </row>
    <row r="73" spans="3:20" ht="13.5" customHeight="1">
      <c r="C73" s="81" t="s">
        <v>33</v>
      </c>
      <c r="E73" s="81"/>
      <c r="F73" s="81"/>
      <c r="G73" s="81"/>
      <c r="I73" s="228">
        <f>IF('Data Entry Page'!$P$5=2015,0.008,"Use PY Calculator")</f>
        <v>0.008</v>
      </c>
      <c r="J73" s="129"/>
      <c r="K73" s="228">
        <f>IF('Data Entry Page'!$P$5=2015,0.008,"Use PY Calculator")</f>
        <v>0.008</v>
      </c>
      <c r="L73" s="129"/>
      <c r="M73" s="228">
        <f>IF('Data Entry Page'!$P$5=2015,0.008,"Use PY Calculator")</f>
        <v>0.008</v>
      </c>
      <c r="N73" s="129"/>
      <c r="O73" s="228">
        <f>IF('Data Entry Page'!$P$5=2015,0.008,"Use PY Calculator")</f>
        <v>0.008</v>
      </c>
      <c r="P73" s="129"/>
      <c r="Q73" s="130"/>
      <c r="R73" s="133"/>
      <c r="S73" s="132"/>
      <c r="T73" s="228">
        <f>IF('Data Entry Page'!$P$5=2015,0.008,"Use PY Calculator")</f>
        <v>0.008</v>
      </c>
    </row>
    <row r="74" spans="4:20" ht="2.25" customHeight="1">
      <c r="D74" s="78"/>
      <c r="E74" s="78"/>
      <c r="F74" s="78"/>
      <c r="G74" s="78"/>
      <c r="I74" s="122"/>
      <c r="J74" s="122"/>
      <c r="K74" s="122"/>
      <c r="L74" s="122"/>
      <c r="M74" s="122"/>
      <c r="N74" s="122"/>
      <c r="O74" s="122"/>
      <c r="P74" s="122"/>
      <c r="Q74" s="122"/>
      <c r="R74" s="122"/>
      <c r="S74" s="123"/>
      <c r="T74" s="124"/>
    </row>
    <row r="75" spans="1:19" ht="13.5" customHeight="1">
      <c r="A75" s="118" t="s">
        <v>36</v>
      </c>
      <c r="B75" s="118"/>
      <c r="C75" s="80" t="s">
        <v>30</v>
      </c>
      <c r="I75" s="50"/>
      <c r="P75" s="122"/>
      <c r="Q75" s="126"/>
      <c r="R75" s="122"/>
      <c r="S75" s="123"/>
    </row>
    <row r="76" spans="1:20" ht="13.5" customHeight="1">
      <c r="A76" s="118"/>
      <c r="B76" s="118"/>
      <c r="C76" s="82" t="s">
        <v>155</v>
      </c>
      <c r="I76" s="48">
        <f>IF(+I59&lt;&gt;"",I59,"")</f>
      </c>
      <c r="J76" s="122"/>
      <c r="K76" s="48">
        <f>IF(+K59&lt;&gt;"",K59,"")</f>
      </c>
      <c r="L76" s="122"/>
      <c r="M76" s="48">
        <f>IF(+M59&lt;&gt;"",M59,"")</f>
      </c>
      <c r="N76" s="122"/>
      <c r="O76" s="48">
        <f>IF(+O59&lt;&gt;"",O59,"")</f>
      </c>
      <c r="P76" s="122"/>
      <c r="Q76" s="122"/>
      <c r="R76" s="122"/>
      <c r="S76" s="123"/>
      <c r="T76" s="48">
        <f>IF(+T59&lt;&gt;"",T59,"")</f>
      </c>
    </row>
    <row r="77" spans="4:20" ht="2.25" customHeight="1">
      <c r="D77" s="78"/>
      <c r="E77" s="78"/>
      <c r="F77" s="78"/>
      <c r="G77" s="78"/>
      <c r="I77" s="122"/>
      <c r="J77" s="122"/>
      <c r="K77" s="122"/>
      <c r="L77" s="122"/>
      <c r="M77" s="122"/>
      <c r="N77" s="122"/>
      <c r="O77" s="122"/>
      <c r="P77" s="122"/>
      <c r="Q77" s="122"/>
      <c r="R77" s="122"/>
      <c r="S77" s="123"/>
      <c r="T77" s="124"/>
    </row>
    <row r="78" spans="1:20" ht="13.5" customHeight="1">
      <c r="A78" s="226" t="s">
        <v>37</v>
      </c>
      <c r="B78" s="118"/>
      <c r="C78" s="80" t="s">
        <v>274</v>
      </c>
      <c r="I78" s="122"/>
      <c r="J78" s="122"/>
      <c r="K78" s="122"/>
      <c r="L78" s="122"/>
      <c r="M78" s="122"/>
      <c r="N78" s="122"/>
      <c r="O78" s="122"/>
      <c r="P78" s="122"/>
      <c r="Q78" s="122"/>
      <c r="R78" s="124"/>
      <c r="S78" s="123"/>
      <c r="T78" s="124"/>
    </row>
    <row r="79" spans="1:20" ht="13.5" customHeight="1">
      <c r="A79" s="118"/>
      <c r="B79" s="118"/>
      <c r="C79" s="82" t="s">
        <v>328</v>
      </c>
      <c r="I79" s="134">
        <f>IF('Data Entry Page'!H18&lt;&gt;"",+'Data Entry Page'!H18,"")</f>
      </c>
      <c r="J79" s="74"/>
      <c r="K79" s="134">
        <f>IF('Data Entry Page'!J18&lt;&gt;"",+'Data Entry Page'!J18,"")</f>
      </c>
      <c r="L79" s="74"/>
      <c r="M79" s="134">
        <f>IF('Data Entry Page'!L18&lt;&gt;"",+'Data Entry Page'!L18,"")</f>
      </c>
      <c r="N79" s="74"/>
      <c r="O79" s="134">
        <f>IF('Data Entry Page'!N18&lt;&gt;"",+'Data Entry Page'!N18,"")</f>
      </c>
      <c r="P79" s="74"/>
      <c r="Q79" s="135"/>
      <c r="R79" s="136"/>
      <c r="S79" s="137"/>
      <c r="T79" s="134">
        <f>IF('Data Entry Page'!P18&lt;&gt;"",'Data Entry Page'!P18,"")</f>
      </c>
    </row>
    <row r="80" spans="4:20" ht="2.25" customHeight="1">
      <c r="D80" s="78"/>
      <c r="E80" s="78"/>
      <c r="F80" s="78"/>
      <c r="G80" s="78"/>
      <c r="I80" s="122"/>
      <c r="J80" s="122"/>
      <c r="K80" s="122"/>
      <c r="L80" s="122"/>
      <c r="M80" s="122"/>
      <c r="N80" s="122"/>
      <c r="O80" s="122"/>
      <c r="P80" s="122"/>
      <c r="Q80" s="122"/>
      <c r="R80" s="122"/>
      <c r="S80" s="123"/>
      <c r="T80" s="124"/>
    </row>
    <row r="81" spans="1:20" ht="13.5" customHeight="1">
      <c r="A81" s="118" t="s">
        <v>38</v>
      </c>
      <c r="B81" s="118"/>
      <c r="C81" s="80" t="s">
        <v>113</v>
      </c>
      <c r="I81" s="122"/>
      <c r="J81" s="122"/>
      <c r="K81" s="122"/>
      <c r="L81" s="122"/>
      <c r="M81" s="122"/>
      <c r="N81" s="122"/>
      <c r="O81" s="122"/>
      <c r="P81" s="122"/>
      <c r="Q81" s="122"/>
      <c r="R81" s="122"/>
      <c r="S81" s="123"/>
      <c r="T81" s="124"/>
    </row>
    <row r="82" spans="3:20" ht="13.5" customHeight="1">
      <c r="C82" s="82" t="s">
        <v>173</v>
      </c>
      <c r="I82" s="48">
        <f>IF(OR(I76&lt;&gt;"",I79&lt;&gt;""),ROUND(+(I76*I79)/100,0),"")</f>
      </c>
      <c r="J82" s="122"/>
      <c r="K82" s="48">
        <f>IF(OR(K76&lt;&gt;"",K79&lt;&gt;""),ROUND(+(K76*K79)/100,0),"")</f>
      </c>
      <c r="L82" s="122"/>
      <c r="M82" s="48">
        <f>IF(OR(M76&lt;&gt;"",M79&lt;&gt;""),ROUND(+(M76*M79)/100,0),"")</f>
      </c>
      <c r="N82" s="122"/>
      <c r="O82" s="48">
        <f>IF(OR(O76&lt;&gt;"",O79&lt;&gt;""),ROUND(+(O76*O79)/100,0),"")</f>
      </c>
      <c r="P82" s="122"/>
      <c r="Q82" s="126"/>
      <c r="R82" s="122"/>
      <c r="S82" s="123"/>
      <c r="T82" s="48">
        <f>IF(OR(T76&lt;&gt;"",T79&lt;&gt;""),ROUND(+(T76*T79)/100,0),"")</f>
      </c>
    </row>
    <row r="83" spans="4:20" ht="2.25" customHeight="1">
      <c r="D83" s="78"/>
      <c r="E83" s="78"/>
      <c r="F83" s="78"/>
      <c r="G83" s="78"/>
      <c r="I83" s="122"/>
      <c r="J83" s="122"/>
      <c r="K83" s="122"/>
      <c r="L83" s="122"/>
      <c r="M83" s="122"/>
      <c r="N83" s="122"/>
      <c r="O83" s="122"/>
      <c r="P83" s="122"/>
      <c r="Q83" s="122"/>
      <c r="R83" s="122"/>
      <c r="S83" s="123"/>
      <c r="T83" s="124"/>
    </row>
    <row r="84" spans="3:20" ht="15" customHeight="1" hidden="1">
      <c r="C84" s="78"/>
      <c r="E84" s="78"/>
      <c r="F84" s="78"/>
      <c r="G84" s="78"/>
      <c r="I84" s="122" t="e">
        <f>+'Data Entry Page'!H37/(+'Data Entry Page'!$H$37+'Data Entry Page'!$J$37+'Data Entry Page'!$L$37)*'Data Entry Page'!#REF!</f>
        <v>#DIV/0!</v>
      </c>
      <c r="J84" s="122"/>
      <c r="K84" s="122" t="e">
        <f>+'Data Entry Page'!J37/(+'Data Entry Page'!$H$37+'Data Entry Page'!$J$37+'Data Entry Page'!$L$37)*'Data Entry Page'!#REF!</f>
        <v>#DIV/0!</v>
      </c>
      <c r="L84" s="122"/>
      <c r="M84" s="122" t="e">
        <f>+'Data Entry Page'!L37/(+'Data Entry Page'!$H$37+'Data Entry Page'!$J$37+'Data Entry Page'!$L$37)*'Data Entry Page'!#REF!</f>
        <v>#DIV/0!</v>
      </c>
      <c r="N84" s="122"/>
      <c r="O84" s="122"/>
      <c r="P84" s="122"/>
      <c r="Q84" s="122"/>
      <c r="R84" s="122"/>
      <c r="S84" s="123"/>
      <c r="T84" s="124" t="e">
        <f>+ROUND(I84,0)+ROUND(K84,0)+ROUND(M84,0)</f>
        <v>#DIV/0!</v>
      </c>
    </row>
    <row r="85" spans="1:20" ht="15" customHeight="1">
      <c r="A85" s="91" t="s">
        <v>39</v>
      </c>
      <c r="C85" s="80" t="s">
        <v>114</v>
      </c>
      <c r="S85" s="111"/>
      <c r="T85" s="62"/>
    </row>
    <row r="86" spans="1:20" ht="13.5" customHeight="1">
      <c r="A86" s="118"/>
      <c r="B86" s="118"/>
      <c r="C86" s="82" t="s">
        <v>156</v>
      </c>
      <c r="S86" s="111"/>
      <c r="T86" s="62"/>
    </row>
    <row r="87" spans="1:20" ht="13.5" customHeight="1">
      <c r="A87" s="118"/>
      <c r="B87" s="118"/>
      <c r="C87" s="82" t="s">
        <v>157</v>
      </c>
      <c r="S87" s="111"/>
      <c r="T87" s="62"/>
    </row>
    <row r="88" spans="1:20" ht="13.5" customHeight="1">
      <c r="A88" s="118"/>
      <c r="B88" s="118"/>
      <c r="C88" s="82" t="s">
        <v>158</v>
      </c>
      <c r="I88" s="92">
        <f>IF(I70&lt;&gt;"",IF(I70&lt;0,0,IF(AND(I70&gt;0.05,I73&gt;0.05),0.05,IF(I70&lt;I73,I70,I73))),"")</f>
      </c>
      <c r="J88" s="129"/>
      <c r="K88" s="92">
        <f>IF(K70&lt;&gt;"",IF(K70&lt;0,0,IF(AND(K70&gt;0.05,K73&gt;0.05),0.05,IF(K70&lt;K73,K70,K73))),"")</f>
      </c>
      <c r="L88" s="129"/>
      <c r="M88" s="92">
        <f>IF(M70&lt;&gt;"",IF(M70&lt;0,0,IF(AND(M70&gt;0.05,M73&gt;0.05),0.05,IF(M70&lt;M73,M70,M73))),"")</f>
      </c>
      <c r="N88" s="129"/>
      <c r="O88" s="92">
        <f>IF(O70&lt;&gt;"",IF(O70&lt;0,0,IF(AND(O70&gt;0.05,O73&gt;0.05),0.05,IF(O70&lt;O73,O70,O73))),"")</f>
      </c>
      <c r="P88" s="129"/>
      <c r="Q88" s="130"/>
      <c r="R88" s="129"/>
      <c r="S88" s="131"/>
      <c r="T88" s="92">
        <f>IF(T70&lt;&gt;"",IF(T70&lt;0,0,IF(AND(T70&gt;0.05,T73&gt;0.05),0.05,IF(T70&lt;T73,T70,T73))),"")</f>
      </c>
    </row>
    <row r="89" spans="4:20" ht="2.25" customHeight="1">
      <c r="D89" s="78"/>
      <c r="E89" s="78"/>
      <c r="F89" s="78"/>
      <c r="G89" s="78"/>
      <c r="I89" s="122"/>
      <c r="J89" s="122"/>
      <c r="K89" s="122"/>
      <c r="L89" s="122"/>
      <c r="M89" s="122"/>
      <c r="N89" s="122"/>
      <c r="O89" s="122"/>
      <c r="P89" s="122"/>
      <c r="Q89" s="122"/>
      <c r="R89" s="122"/>
      <c r="S89" s="123"/>
      <c r="T89" s="124"/>
    </row>
    <row r="90" spans="1:20" ht="13.5" customHeight="1">
      <c r="A90" s="118" t="s">
        <v>40</v>
      </c>
      <c r="B90" s="118"/>
      <c r="C90" s="80" t="s">
        <v>174</v>
      </c>
      <c r="I90" s="48">
        <f>IF(OR(I82&lt;&gt;"",I88&lt;&gt;""),ROUND(+I82*I88,0),"")</f>
      </c>
      <c r="J90" s="122"/>
      <c r="K90" s="48">
        <f>IF(OR(K82&lt;&gt;"",K88&lt;&gt;""),ROUND(+K82*K88,0),"")</f>
      </c>
      <c r="L90" s="122"/>
      <c r="M90" s="48">
        <f>IF(OR(M82&lt;&gt;"",M88&lt;&gt;""),ROUND(+M82*M88,0),"")</f>
      </c>
      <c r="N90" s="122"/>
      <c r="O90" s="48">
        <f>IF(OR(O82&lt;&gt;"",O88&lt;&gt;""),ROUND(+O82*O88,0),"")</f>
      </c>
      <c r="P90" s="122"/>
      <c r="Q90" s="126"/>
      <c r="R90" s="122"/>
      <c r="S90" s="123"/>
      <c r="T90" s="48">
        <f>IF(OR(T82&lt;&gt;"",T88&lt;&gt;""),ROUND(+T82*T88,0),"")</f>
      </c>
    </row>
    <row r="91" spans="4:20" ht="2.25" customHeight="1">
      <c r="D91" s="78"/>
      <c r="E91" s="78"/>
      <c r="F91" s="78"/>
      <c r="G91" s="78"/>
      <c r="I91" s="122"/>
      <c r="J91" s="122"/>
      <c r="K91" s="122"/>
      <c r="L91" s="122"/>
      <c r="M91" s="122"/>
      <c r="N91" s="122"/>
      <c r="O91" s="122"/>
      <c r="P91" s="122"/>
      <c r="Q91" s="122"/>
      <c r="R91" s="122"/>
      <c r="S91" s="123"/>
      <c r="T91" s="124"/>
    </row>
    <row r="92" spans="1:20" ht="14.25" customHeight="1">
      <c r="A92" s="118" t="s">
        <v>41</v>
      </c>
      <c r="B92" s="118"/>
      <c r="C92" s="80" t="s">
        <v>115</v>
      </c>
      <c r="I92" s="122"/>
      <c r="J92" s="122"/>
      <c r="K92" s="122"/>
      <c r="L92" s="122"/>
      <c r="M92" s="122"/>
      <c r="N92" s="122"/>
      <c r="O92" s="122"/>
      <c r="P92" s="122"/>
      <c r="Q92" s="122"/>
      <c r="R92" s="122"/>
      <c r="S92" s="123"/>
      <c r="T92" s="124"/>
    </row>
    <row r="93" spans="1:20" ht="13.5" customHeight="1">
      <c r="A93" s="118"/>
      <c r="B93" s="118"/>
      <c r="C93" s="82" t="s">
        <v>139</v>
      </c>
      <c r="I93" s="48">
        <f>IF(OR(I82&lt;&gt;"",I90&lt;&gt;""),+I82+I90,"")</f>
      </c>
      <c r="J93" s="122"/>
      <c r="K93" s="48">
        <f>IF(OR(K82&lt;&gt;"",K90&lt;&gt;""),+K82+K90,"")</f>
      </c>
      <c r="L93" s="122"/>
      <c r="M93" s="48">
        <f>IF(OR(M82&lt;&gt;"",M90&lt;&gt;""),+M82+M90,"")</f>
      </c>
      <c r="N93" s="122"/>
      <c r="O93" s="48">
        <f>IF(OR(O82&lt;&gt;"",O90&lt;&gt;""),+O82+O90,"")</f>
      </c>
      <c r="P93" s="122"/>
      <c r="Q93" s="126"/>
      <c r="R93" s="122"/>
      <c r="S93" s="123"/>
      <c r="T93" s="48">
        <f>IF(OR(T82&lt;&gt;"",T90&lt;&gt;""),+T82+T90,"")</f>
      </c>
    </row>
    <row r="94" spans="3:20" ht="15.75" customHeight="1" hidden="1">
      <c r="C94" s="82"/>
      <c r="I94" s="122" t="e">
        <f>+'Data Entry Page'!H28/(+'Data Entry Page'!$H$28+'Data Entry Page'!$J$28+'Data Entry Page'!$L$28)*'Form A'!#REF!</f>
        <v>#DIV/0!</v>
      </c>
      <c r="J94" s="122"/>
      <c r="K94" s="122" t="e">
        <f>+'Data Entry Page'!J28/(+'Data Entry Page'!$H$28+'Data Entry Page'!$J$28+'Data Entry Page'!$L$28)*'Form A'!#REF!</f>
        <v>#DIV/0!</v>
      </c>
      <c r="L94" s="122"/>
      <c r="M94" s="122" t="e">
        <f>+'Data Entry Page'!L28/(+'Data Entry Page'!$H$28+'Data Entry Page'!$J$28+'Data Entry Page'!$L$28)*'Form A'!#REF!</f>
        <v>#DIV/0!</v>
      </c>
      <c r="N94" s="122"/>
      <c r="O94" s="122"/>
      <c r="P94" s="122"/>
      <c r="Q94" s="122"/>
      <c r="R94" s="122"/>
      <c r="S94" s="123"/>
      <c r="T94" s="124" t="e">
        <f>+ROUND(I94,0)+ROUND(K94,0)+ROUND(M94,0)</f>
        <v>#DIV/0!</v>
      </c>
    </row>
    <row r="95" spans="4:20" ht="2.25" customHeight="1">
      <c r="D95" s="78"/>
      <c r="E95" s="78"/>
      <c r="F95" s="78"/>
      <c r="G95" s="78"/>
      <c r="I95" s="122"/>
      <c r="J95" s="122"/>
      <c r="K95" s="122"/>
      <c r="L95" s="122"/>
      <c r="M95" s="122"/>
      <c r="N95" s="122"/>
      <c r="O95" s="122"/>
      <c r="P95" s="122"/>
      <c r="Q95" s="122"/>
      <c r="R95" s="122"/>
      <c r="S95" s="123"/>
      <c r="T95" s="124"/>
    </row>
    <row r="96" spans="1:19" ht="13.5" customHeight="1">
      <c r="A96" s="118" t="s">
        <v>42</v>
      </c>
      <c r="B96" s="118"/>
      <c r="C96" s="80" t="s">
        <v>25</v>
      </c>
      <c r="I96" s="50"/>
      <c r="R96" s="122"/>
      <c r="S96" s="123"/>
    </row>
    <row r="97" spans="1:20" ht="13.5" customHeight="1">
      <c r="A97" s="118"/>
      <c r="B97" s="118"/>
      <c r="C97" s="82" t="s">
        <v>159</v>
      </c>
      <c r="I97" s="48">
        <f>IF(+I37&lt;&gt;"",+I37,"")</f>
      </c>
      <c r="J97" s="122"/>
      <c r="K97" s="48">
        <f>IF(+K37&lt;&gt;"",+K37,"")</f>
      </c>
      <c r="L97" s="122"/>
      <c r="M97" s="48">
        <f>IF(+M37&lt;&gt;"",+M37,"")</f>
      </c>
      <c r="N97" s="122"/>
      <c r="O97" s="48">
        <f>IF(+O37&lt;&gt;"",+O37,"")</f>
      </c>
      <c r="P97" s="122"/>
      <c r="Q97" s="126"/>
      <c r="R97" s="122"/>
      <c r="S97" s="123"/>
      <c r="T97" s="48">
        <f>IF(+T37&lt;&gt;"",+T37,"")</f>
      </c>
    </row>
    <row r="98" spans="4:20" ht="2.25" customHeight="1">
      <c r="D98" s="78"/>
      <c r="E98" s="78"/>
      <c r="F98" s="78"/>
      <c r="G98" s="78"/>
      <c r="I98" s="122"/>
      <c r="J98" s="122"/>
      <c r="K98" s="122"/>
      <c r="L98" s="122"/>
      <c r="M98" s="122"/>
      <c r="N98" s="122"/>
      <c r="O98" s="122"/>
      <c r="P98" s="122"/>
      <c r="Q98" s="122"/>
      <c r="R98" s="122"/>
      <c r="S98" s="123"/>
      <c r="T98" s="124"/>
    </row>
    <row r="99" spans="1:20" ht="13.5" customHeight="1">
      <c r="A99" s="118" t="s">
        <v>44</v>
      </c>
      <c r="B99" s="118"/>
      <c r="C99" s="138" t="s">
        <v>118</v>
      </c>
      <c r="E99" s="72"/>
      <c r="F99" s="72"/>
      <c r="G99" s="72"/>
      <c r="S99" s="111"/>
      <c r="T99" s="62"/>
    </row>
    <row r="100" spans="1:20" ht="13.5" customHeight="1">
      <c r="A100" s="118"/>
      <c r="B100" s="118"/>
      <c r="C100" s="77" t="s">
        <v>175</v>
      </c>
      <c r="E100" s="72"/>
      <c r="F100" s="72"/>
      <c r="G100" s="72"/>
      <c r="I100" s="134">
        <f>IF(OR(I97&lt;&gt;"",I93&lt;&gt;""),IF(I97=0,0,ROUND(+I93/I97*100,4)),"")</f>
      </c>
      <c r="J100" s="74"/>
      <c r="K100" s="134">
        <f>IF(OR(K97&lt;&gt;"",K93&lt;&gt;""),IF(K97=0,0,ROUND(+K93/K97*100,4)),"")</f>
      </c>
      <c r="L100" s="74"/>
      <c r="M100" s="134">
        <f>IF(OR(M97&lt;&gt;"",M93&lt;&gt;""),IF(M97=0,0,ROUND(+M93/M97*100,4)),"")</f>
      </c>
      <c r="N100" s="74"/>
      <c r="O100" s="134">
        <f>IF(OR(O97&lt;&gt;"",O93&lt;&gt;""),IF(O97=0,0,ROUND(+O93/O97*100,4)),"")</f>
      </c>
      <c r="P100" s="74"/>
      <c r="Q100" s="135"/>
      <c r="R100" s="74"/>
      <c r="S100" s="139"/>
      <c r="T100" s="134">
        <f>IF(OR(T97&lt;&gt;"",T93&lt;&gt;""),IF(T97=0,0,ROUND(+T93/T97*100,4)),"")</f>
      </c>
    </row>
    <row r="101" spans="4:20" ht="2.25" customHeight="1">
      <c r="D101" s="78"/>
      <c r="E101" s="78"/>
      <c r="F101" s="78"/>
      <c r="G101" s="78"/>
      <c r="I101" s="122"/>
      <c r="J101" s="122"/>
      <c r="K101" s="122"/>
      <c r="L101" s="122"/>
      <c r="M101" s="122"/>
      <c r="N101" s="122"/>
      <c r="O101" s="122"/>
      <c r="P101" s="122"/>
      <c r="Q101" s="122"/>
      <c r="R101" s="122"/>
      <c r="S101" s="123"/>
      <c r="T101" s="124"/>
    </row>
    <row r="102" spans="1:20" ht="13.5" customHeight="1">
      <c r="A102" s="91" t="s">
        <v>46</v>
      </c>
      <c r="C102" s="71" t="s">
        <v>129</v>
      </c>
      <c r="E102" s="78"/>
      <c r="F102" s="78"/>
      <c r="G102" s="78"/>
      <c r="I102" s="122"/>
      <c r="J102" s="122"/>
      <c r="K102" s="122"/>
      <c r="L102" s="122"/>
      <c r="M102" s="122"/>
      <c r="N102" s="122"/>
      <c r="O102" s="122"/>
      <c r="P102" s="122"/>
      <c r="Q102" s="122"/>
      <c r="R102" s="122"/>
      <c r="S102" s="123"/>
      <c r="T102" s="124"/>
    </row>
    <row r="103" spans="3:20" ht="13.5" customHeight="1">
      <c r="C103" s="78" t="s">
        <v>140</v>
      </c>
      <c r="E103" s="78"/>
      <c r="F103" s="78"/>
      <c r="G103" s="78"/>
      <c r="I103" s="122"/>
      <c r="J103" s="122"/>
      <c r="K103" s="122"/>
      <c r="L103" s="122"/>
      <c r="M103" s="122"/>
      <c r="N103" s="122"/>
      <c r="O103" s="134">
        <f>IF(OR(O100&lt;&gt;"",O79&lt;&gt;""),IF(O100&lt;O79,O100,O79),"")</f>
      </c>
      <c r="P103" s="122"/>
      <c r="Q103" s="122"/>
      <c r="R103" s="122"/>
      <c r="S103" s="123"/>
      <c r="T103" s="124"/>
    </row>
    <row r="104" spans="4:20" ht="2.25" customHeight="1">
      <c r="D104" s="78"/>
      <c r="E104" s="78"/>
      <c r="F104" s="78"/>
      <c r="G104" s="78"/>
      <c r="I104" s="122"/>
      <c r="J104" s="122"/>
      <c r="K104" s="122"/>
      <c r="L104" s="122"/>
      <c r="M104" s="122"/>
      <c r="N104" s="122"/>
      <c r="O104" s="122"/>
      <c r="P104" s="122"/>
      <c r="Q104" s="122"/>
      <c r="R104" s="122"/>
      <c r="S104" s="123"/>
      <c r="T104" s="124"/>
    </row>
    <row r="105" spans="1:20" s="225" customFormat="1" ht="13.5" customHeight="1">
      <c r="A105" s="276" t="s">
        <v>47</v>
      </c>
      <c r="B105" s="276"/>
      <c r="C105" s="277" t="s">
        <v>406</v>
      </c>
      <c r="E105" s="278"/>
      <c r="F105" s="278"/>
      <c r="G105" s="278"/>
      <c r="H105" s="279"/>
      <c r="I105" s="280"/>
      <c r="J105" s="280"/>
      <c r="K105" s="280"/>
      <c r="L105" s="280"/>
      <c r="M105" s="280"/>
      <c r="N105" s="280"/>
      <c r="O105" s="280"/>
      <c r="P105" s="280"/>
      <c r="Q105" s="280"/>
      <c r="R105" s="280"/>
      <c r="S105" s="281"/>
      <c r="T105" s="282"/>
    </row>
    <row r="106" spans="1:10" ht="13.5" customHeight="1" hidden="1">
      <c r="A106" s="82"/>
      <c r="B106" s="50"/>
      <c r="C106" s="148"/>
      <c r="D106" s="267"/>
      <c r="E106" s="267"/>
      <c r="F106" s="267"/>
      <c r="G106" s="267"/>
      <c r="H106" s="267"/>
      <c r="I106" s="267"/>
      <c r="J106" s="267"/>
    </row>
    <row r="107" spans="1:20" s="225" customFormat="1" ht="13.5" customHeight="1">
      <c r="A107" s="276"/>
      <c r="B107" s="276"/>
      <c r="C107" s="148" t="s">
        <v>393</v>
      </c>
      <c r="F107" s="283"/>
      <c r="G107" s="284"/>
      <c r="H107" s="284" t="s">
        <v>19</v>
      </c>
      <c r="I107" s="227">
        <f>IF('Data Entry Page'!$P$24&lt;&gt;"",IF('Data Entry Page'!H24&gt;0,'Data Entry Page'!H24,0),"")</f>
      </c>
      <c r="J107" s="285"/>
      <c r="K107" s="227">
        <f>IF('Data Entry Page'!$P$24&lt;&gt;"",IF('Data Entry Page'!J24&gt;0,'Data Entry Page'!J24,0),"")</f>
      </c>
      <c r="L107" s="285"/>
      <c r="M107" s="227">
        <f>IF('Data Entry Page'!$P$24&lt;&gt;"",IF('Data Entry Page'!L24&gt;0,'Data Entry Page'!L24,0),"")</f>
      </c>
      <c r="N107" s="285"/>
      <c r="O107" s="227">
        <f>IF('Data Entry Page'!$P$24&lt;&gt;"",IF('Data Entry Page'!N24&gt;0,'Data Entry Page'!N24,0),"")</f>
      </c>
      <c r="P107" s="280"/>
      <c r="Q107" s="280"/>
      <c r="R107" s="280"/>
      <c r="S107" s="281"/>
      <c r="T107" s="227">
        <f>IF('Data Entry Page'!P24&lt;&gt;"",'Data Entry Page'!P24,"")</f>
      </c>
    </row>
    <row r="108" spans="4:20" ht="2.25" customHeight="1">
      <c r="D108" s="78"/>
      <c r="E108" s="78"/>
      <c r="F108" s="78"/>
      <c r="G108" s="78"/>
      <c r="I108" s="122"/>
      <c r="J108" s="122"/>
      <c r="K108" s="122"/>
      <c r="L108" s="122"/>
      <c r="M108" s="122"/>
      <c r="N108" s="122"/>
      <c r="O108" s="122"/>
      <c r="P108" s="122"/>
      <c r="Q108" s="122"/>
      <c r="R108" s="122"/>
      <c r="S108" s="123"/>
      <c r="T108" s="124"/>
    </row>
    <row r="109" spans="1:20" ht="13.5" customHeight="1">
      <c r="A109" s="118" t="s">
        <v>48</v>
      </c>
      <c r="B109" s="118"/>
      <c r="C109" s="80" t="s">
        <v>43</v>
      </c>
      <c r="I109" s="74"/>
      <c r="J109" s="74"/>
      <c r="K109" s="74"/>
      <c r="L109" s="74"/>
      <c r="M109" s="74"/>
      <c r="N109" s="74"/>
      <c r="O109" s="74"/>
      <c r="P109" s="74"/>
      <c r="Q109" s="74"/>
      <c r="R109" s="74"/>
      <c r="S109" s="139"/>
      <c r="T109" s="137"/>
    </row>
    <row r="110" spans="3:20" ht="13.5" customHeight="1">
      <c r="C110" s="81" t="s">
        <v>163</v>
      </c>
      <c r="E110" s="81"/>
      <c r="F110" s="81"/>
      <c r="G110" s="81"/>
      <c r="I110" s="134">
        <f>IF(OR(I100&lt;&gt;"",I107&lt;&gt;""),IF(I100&lt;I107,'Form A'!I100,I107),"")</f>
      </c>
      <c r="J110" s="74"/>
      <c r="K110" s="134">
        <f>IF(OR(K100&lt;&gt;"",K107&lt;&gt;""),IF(K100&lt;K107,'Form A'!K100,K107),"")</f>
      </c>
      <c r="L110" s="74"/>
      <c r="M110" s="134">
        <f>IF(OR(M100&lt;&gt;"",M107&lt;&gt;""),IF(M100&lt;M107,'Form A'!M100,M107),"")</f>
      </c>
      <c r="N110" s="74"/>
      <c r="O110" s="134">
        <f>IF(OR(O103&lt;&gt;"",O107&lt;&gt;""),IF(O103&lt;O107,'Form A'!O103,O107),"")</f>
      </c>
      <c r="P110" s="74"/>
      <c r="Q110" s="135"/>
      <c r="R110" s="74"/>
      <c r="S110" s="139"/>
      <c r="T110" s="134">
        <f>IF(OR(T100&lt;&gt;"",T107&lt;&gt;""),IF(T100&lt;T107,'Form A'!T100,T107),"")</f>
      </c>
    </row>
    <row r="111" spans="3:20" ht="15">
      <c r="C111" s="300" t="s">
        <v>336</v>
      </c>
      <c r="D111" s="78"/>
      <c r="E111" s="78"/>
      <c r="F111" s="78"/>
      <c r="G111" s="78"/>
      <c r="I111" s="122"/>
      <c r="J111" s="122"/>
      <c r="K111" s="122"/>
      <c r="L111" s="122"/>
      <c r="M111" s="122"/>
      <c r="N111" s="122"/>
      <c r="O111" s="122"/>
      <c r="P111" s="122"/>
      <c r="Q111" s="122"/>
      <c r="R111" s="122"/>
      <c r="S111" s="123"/>
      <c r="T111" s="124"/>
    </row>
    <row r="112" spans="3:20" ht="9" customHeight="1">
      <c r="C112" s="244"/>
      <c r="D112" s="78"/>
      <c r="E112" s="78"/>
      <c r="F112" s="78"/>
      <c r="G112" s="78"/>
      <c r="I112" s="122"/>
      <c r="J112" s="122"/>
      <c r="K112" s="122"/>
      <c r="L112" s="122"/>
      <c r="M112" s="122"/>
      <c r="N112" s="122"/>
      <c r="O112" s="122"/>
      <c r="P112" s="122"/>
      <c r="Q112" s="122"/>
      <c r="R112" s="122"/>
      <c r="S112" s="123"/>
      <c r="T112" s="124"/>
    </row>
    <row r="113" spans="4:20" ht="3" customHeight="1">
      <c r="D113" s="78"/>
      <c r="E113" s="78"/>
      <c r="F113" s="78"/>
      <c r="G113" s="78"/>
      <c r="I113" s="122"/>
      <c r="J113" s="122"/>
      <c r="K113" s="122"/>
      <c r="L113" s="122"/>
      <c r="M113" s="122"/>
      <c r="N113" s="122"/>
      <c r="O113" s="122"/>
      <c r="P113" s="122"/>
      <c r="Q113" s="122"/>
      <c r="R113" s="122"/>
      <c r="S113" s="123"/>
      <c r="T113" s="124"/>
    </row>
    <row r="114" spans="4:20" ht="15">
      <c r="D114" s="78"/>
      <c r="E114" s="78"/>
      <c r="F114" s="78"/>
      <c r="G114" s="78"/>
      <c r="I114" s="122"/>
      <c r="J114" s="122"/>
      <c r="K114" s="122"/>
      <c r="L114" s="122"/>
      <c r="M114" s="122"/>
      <c r="N114" s="122"/>
      <c r="O114" s="122"/>
      <c r="P114" s="122"/>
      <c r="Q114" s="122"/>
      <c r="R114" s="122"/>
      <c r="S114" s="123"/>
      <c r="T114" s="124"/>
    </row>
    <row r="115" spans="4:20" ht="15">
      <c r="D115" s="78"/>
      <c r="E115" s="78"/>
      <c r="F115" s="78"/>
      <c r="G115" s="78"/>
      <c r="I115" s="122"/>
      <c r="J115" s="122"/>
      <c r="K115" s="122"/>
      <c r="L115" s="122"/>
      <c r="M115" s="122"/>
      <c r="N115" s="122"/>
      <c r="O115" s="122"/>
      <c r="P115" s="122"/>
      <c r="Q115" s="122"/>
      <c r="R115" s="122"/>
      <c r="S115" s="123"/>
      <c r="T115" s="124"/>
    </row>
    <row r="116" spans="3:20" ht="13.5" customHeight="1">
      <c r="C116" s="88" t="s">
        <v>101</v>
      </c>
      <c r="S116" s="111"/>
      <c r="T116" s="62"/>
    </row>
    <row r="117" spans="1:20" ht="13.5" customHeight="1">
      <c r="A117" s="118" t="s">
        <v>50</v>
      </c>
      <c r="B117" s="118"/>
      <c r="C117" s="82" t="s">
        <v>176</v>
      </c>
      <c r="I117" s="48">
        <f>IF(OR(I23&lt;&gt;"",I110&lt;&gt;""),ROUND(+I23*I110/100,0),"")</f>
      </c>
      <c r="J117" s="122"/>
      <c r="K117" s="48">
        <f>IF(OR(K23&lt;&gt;"",K110&lt;&gt;""),ROUND(+K23*K110/100,0),"")</f>
      </c>
      <c r="L117" s="122"/>
      <c r="M117" s="48">
        <f>IF(OR(M23&lt;&gt;"",M110&lt;&gt;""),ROUND(+M23*M110/100,0),"")</f>
      </c>
      <c r="N117" s="122"/>
      <c r="O117" s="48">
        <f>IF(OR(O23&lt;&gt;"",O110&lt;&gt;""),ROUND(+O23*O110/100,0),"")</f>
      </c>
      <c r="P117" s="122"/>
      <c r="Q117" s="48">
        <f>IF(OR(I117&lt;&gt;"",K117&lt;&gt;"",M117&lt;&gt;"",O117&lt;&gt;""),+I117+K117+M117+O117,"")</f>
      </c>
      <c r="R117" s="122"/>
      <c r="S117" s="123"/>
      <c r="T117" s="48">
        <f>IF(OR(T23&lt;&gt;"",T110&lt;&gt;""),ROUND(+T23*T110/100,0),"")</f>
      </c>
    </row>
    <row r="118" spans="3:20" ht="3" customHeight="1">
      <c r="C118" s="78"/>
      <c r="E118" s="78"/>
      <c r="F118" s="78"/>
      <c r="G118" s="78"/>
      <c r="I118" s="122"/>
      <c r="J118" s="122"/>
      <c r="K118" s="122"/>
      <c r="L118" s="122"/>
      <c r="M118" s="122"/>
      <c r="N118" s="122"/>
      <c r="O118" s="122"/>
      <c r="P118" s="122"/>
      <c r="Q118" s="122"/>
      <c r="R118" s="122"/>
      <c r="S118" s="123"/>
      <c r="T118" s="124"/>
    </row>
    <row r="119" spans="1:20" ht="13.5" customHeight="1">
      <c r="A119" s="118" t="s">
        <v>51</v>
      </c>
      <c r="B119" s="118"/>
      <c r="C119" s="82" t="s">
        <v>102</v>
      </c>
      <c r="I119" s="122"/>
      <c r="J119" s="122"/>
      <c r="K119" s="122"/>
      <c r="L119" s="122"/>
      <c r="M119" s="122"/>
      <c r="N119" s="122"/>
      <c r="O119" s="122"/>
      <c r="P119" s="122"/>
      <c r="Q119" s="48">
        <f>IF(+Q23&lt;&gt;"",+Q23,"")</f>
      </c>
      <c r="R119" s="122"/>
      <c r="S119" s="123"/>
      <c r="T119" s="124"/>
    </row>
    <row r="120" spans="3:20" ht="4.5" customHeight="1">
      <c r="C120" s="78"/>
      <c r="E120" s="78"/>
      <c r="F120" s="78"/>
      <c r="G120" s="78"/>
      <c r="I120" s="122"/>
      <c r="J120" s="122"/>
      <c r="K120" s="122"/>
      <c r="L120" s="122"/>
      <c r="M120" s="122"/>
      <c r="N120" s="122"/>
      <c r="O120" s="122"/>
      <c r="P120" s="122"/>
      <c r="Q120" s="122"/>
      <c r="R120" s="122"/>
      <c r="S120" s="123"/>
      <c r="T120" s="124"/>
    </row>
    <row r="121" spans="1:20" ht="13.5" customHeight="1">
      <c r="A121" s="118" t="s">
        <v>52</v>
      </c>
      <c r="B121" s="118"/>
      <c r="C121" s="82" t="s">
        <v>177</v>
      </c>
      <c r="Q121" s="134">
        <f>IF(OR(Q119&lt;&gt;"",Q117&lt;&gt;""),IF(Q119=0,0,ROUND(+Q117/Q119*100,4)),"")</f>
      </c>
      <c r="S121" s="111"/>
      <c r="T121" s="62"/>
    </row>
    <row r="122" spans="3:20" ht="2.25" customHeight="1">
      <c r="C122" s="78"/>
      <c r="E122" s="78"/>
      <c r="F122" s="78"/>
      <c r="G122" s="78"/>
      <c r="I122" s="122"/>
      <c r="J122" s="122"/>
      <c r="K122" s="122"/>
      <c r="L122" s="122"/>
      <c r="M122" s="122"/>
      <c r="N122" s="122"/>
      <c r="O122" s="122"/>
      <c r="P122" s="122"/>
      <c r="Q122" s="122"/>
      <c r="R122" s="122"/>
      <c r="S122" s="123"/>
      <c r="T122" s="124"/>
    </row>
    <row r="123" spans="1:20" ht="13.5" customHeight="1">
      <c r="A123" s="118" t="s">
        <v>53</v>
      </c>
      <c r="B123" s="118"/>
      <c r="C123" s="82" t="s">
        <v>178</v>
      </c>
      <c r="S123" s="111"/>
      <c r="T123" s="62"/>
    </row>
    <row r="124" spans="1:20" ht="13.5" customHeight="1">
      <c r="A124" s="118"/>
      <c r="B124" s="118"/>
      <c r="C124" s="82" t="s">
        <v>141</v>
      </c>
      <c r="Q124" s="48">
        <f>IF(OR(Q117&lt;&gt;"",T117&lt;&gt;""),+Q117-T117,"")</f>
      </c>
      <c r="S124" s="111"/>
      <c r="T124" s="62"/>
    </row>
    <row r="125" spans="3:20" ht="2.25" customHeight="1">
      <c r="C125" s="78"/>
      <c r="E125" s="78"/>
      <c r="F125" s="78"/>
      <c r="G125" s="78"/>
      <c r="I125" s="122"/>
      <c r="J125" s="122"/>
      <c r="K125" s="122"/>
      <c r="L125" s="122"/>
      <c r="M125" s="122"/>
      <c r="N125" s="122"/>
      <c r="O125" s="122"/>
      <c r="P125" s="122"/>
      <c r="Q125" s="122"/>
      <c r="R125" s="122"/>
      <c r="S125" s="123"/>
      <c r="T125" s="124"/>
    </row>
    <row r="126" spans="1:20" ht="13.5" customHeight="1">
      <c r="A126" s="118" t="s">
        <v>54</v>
      </c>
      <c r="B126" s="118"/>
      <c r="C126" s="82" t="s">
        <v>133</v>
      </c>
      <c r="I126" s="50"/>
      <c r="S126" s="111"/>
      <c r="T126" s="62"/>
    </row>
    <row r="127" spans="1:20" ht="13.5" customHeight="1">
      <c r="A127" s="140"/>
      <c r="B127" s="140"/>
      <c r="C127" s="141" t="s">
        <v>142</v>
      </c>
      <c r="E127" s="142"/>
      <c r="F127" s="142"/>
      <c r="G127" s="142"/>
      <c r="H127" s="68"/>
      <c r="I127" s="134">
        <f>IF(OR($Q$124&lt;&gt;"",I110&lt;&gt;"",$T$110&lt;&gt;""),IF($Q$124=0,0,IF(I110&lt;$T$110,I110,0)),"")</f>
      </c>
      <c r="K127" s="134">
        <f>IF(OR($Q$124&lt;&gt;"",K110&lt;&gt;"",$T$110&lt;&gt;""),IF($Q$124=0,0,IF(K110&lt;$T$110,K110,0)),"")</f>
      </c>
      <c r="M127" s="134">
        <f>IF(OR($Q$124&lt;&gt;"",M110&lt;&gt;"",$T$110&lt;&gt;""),IF($Q$124=0,0,IF(M110&lt;$T$110,M110,0)),"")</f>
      </c>
      <c r="O127" s="134">
        <f>IF(OR($Q$124&lt;&gt;"",O110&lt;&gt;"",$T$110&lt;&gt;""),IF($Q$124&gt;0,IF(O110&lt;$T$110,O110,0),0),"")</f>
      </c>
      <c r="P127" s="62"/>
      <c r="Q127" s="62"/>
      <c r="R127" s="62"/>
      <c r="S127" s="111"/>
      <c r="T127" s="62"/>
    </row>
    <row r="128" spans="3:20" ht="3" customHeight="1">
      <c r="C128" s="78"/>
      <c r="E128" s="78"/>
      <c r="F128" s="78"/>
      <c r="G128" s="78"/>
      <c r="I128" s="122"/>
      <c r="J128" s="122"/>
      <c r="K128" s="122"/>
      <c r="L128" s="122"/>
      <c r="M128" s="122"/>
      <c r="N128" s="122"/>
      <c r="O128" s="122"/>
      <c r="P128" s="122"/>
      <c r="Q128" s="122"/>
      <c r="R128" s="122"/>
      <c r="S128" s="123"/>
      <c r="T128" s="124"/>
    </row>
    <row r="129" spans="1:19" ht="13.5" customHeight="1">
      <c r="A129" s="118" t="s">
        <v>55</v>
      </c>
      <c r="B129" s="118"/>
      <c r="C129" s="82" t="s">
        <v>97</v>
      </c>
      <c r="S129" s="111"/>
    </row>
    <row r="130" spans="1:19" ht="13.5" customHeight="1">
      <c r="A130" s="118"/>
      <c r="B130" s="118"/>
      <c r="C130" s="82" t="s">
        <v>143</v>
      </c>
      <c r="I130" s="48">
        <f>IF(OR(I127&lt;&gt;"",I37&lt;&gt;""),IF(I127&gt;0,I37,0),"")</f>
      </c>
      <c r="K130" s="48">
        <f>IF(OR(K127&lt;&gt;"",K37&lt;&gt;""),IF(K127&gt;0,K37,0),"")</f>
      </c>
      <c r="M130" s="48">
        <f>IF(OR(M127&lt;&gt;"",M37&lt;&gt;""),IF(M127&gt;0,M37,0),"")</f>
      </c>
      <c r="O130" s="48">
        <f>IF(OR(O127&lt;&gt;"",O37&lt;&gt;""),IF(O127&gt;0,O37,0),"")</f>
      </c>
      <c r="Q130" s="48">
        <f>IF(OR(I130&lt;&gt;"",K130&lt;&gt;"",M130&lt;&gt;"",O130&lt;&gt;""),+I130+K130+M130+O130,"")</f>
      </c>
      <c r="S130" s="111"/>
    </row>
    <row r="131" spans="3:20" ht="3" customHeight="1">
      <c r="C131" s="78"/>
      <c r="E131" s="78"/>
      <c r="F131" s="78"/>
      <c r="G131" s="78"/>
      <c r="I131" s="122"/>
      <c r="J131" s="122"/>
      <c r="K131" s="122"/>
      <c r="L131" s="122"/>
      <c r="M131" s="122"/>
      <c r="N131" s="122"/>
      <c r="O131" s="122"/>
      <c r="P131" s="122"/>
      <c r="Q131" s="122"/>
      <c r="R131" s="122"/>
      <c r="S131" s="123"/>
      <c r="T131" s="124"/>
    </row>
    <row r="132" spans="1:19" ht="13.5" customHeight="1">
      <c r="A132" s="118" t="s">
        <v>56</v>
      </c>
      <c r="B132" s="118"/>
      <c r="C132" s="82" t="s">
        <v>96</v>
      </c>
      <c r="I132" s="50"/>
      <c r="S132" s="111"/>
    </row>
    <row r="133" spans="1:19" ht="13.5" customHeight="1">
      <c r="A133" s="118"/>
      <c r="B133" s="118"/>
      <c r="C133" s="82" t="s">
        <v>189</v>
      </c>
      <c r="I133" s="134">
        <f>IF(OR($Q130&lt;&gt;"",I130&lt;&gt;""),IF($Q130=0,0,ROUND(+I130/$Q$130,4)),"")</f>
      </c>
      <c r="K133" s="134">
        <f>IF(OR($Q130&lt;&gt;"",K130&lt;&gt;""),IF($Q130=0,0,ROUND(+K130/$Q$130,4)),"")</f>
      </c>
      <c r="M133" s="134">
        <f>IF(OR($Q130&lt;&gt;"",M130&lt;&gt;""),IF($Q130=0,0,ROUND(+M130/$Q$130,4)),"")</f>
      </c>
      <c r="O133" s="134">
        <f>IF(OR($Q130&lt;&gt;"",O130&lt;&gt;""),IF($Q130=0,0,ROUND(+O130/$Q$130,4)),"")</f>
      </c>
      <c r="Q133" s="134">
        <f>IF(OR(I133&lt;&gt;"",K133&lt;&gt;"",M133&lt;&gt;"",O133&lt;&gt;""),+I133+K133+M133+O133,"")</f>
      </c>
      <c r="S133" s="111"/>
    </row>
    <row r="134" spans="1:19" ht="13.5" customHeight="1" hidden="1">
      <c r="A134" s="118"/>
      <c r="B134" s="118"/>
      <c r="C134" s="143"/>
      <c r="E134" s="144"/>
      <c r="F134" s="144"/>
      <c r="G134" s="144"/>
      <c r="H134" s="145"/>
      <c r="I134" s="194">
        <f>IF(OR(I37&lt;&gt;"",I133&lt;&gt;"",$Q$124&lt;&gt;""),IF(I37=0,0,I133*$Q$124/I37*100),"")</f>
      </c>
      <c r="J134" s="195"/>
      <c r="K134" s="194">
        <f>IF(OR(K37&lt;&gt;"",K133&lt;&gt;"",$Q$124&lt;&gt;""),IF(K37=0,0,K133*$Q$124/K37*100),"")</f>
      </c>
      <c r="L134" s="195"/>
      <c r="M134" s="194">
        <f>IF(OR(M37&lt;&gt;"",M133&lt;&gt;"",$Q$124&lt;&gt;""),IF(M37=0,0,M133*$Q$124/M37*100),"")</f>
      </c>
      <c r="N134" s="195"/>
      <c r="O134" s="194">
        <f>IF(OR(O37&lt;&gt;"",O133&lt;&gt;"",$Q$124&lt;&gt;""),IF(O37=0,0,O133*$Q$124/O37*100),"")</f>
      </c>
      <c r="P134" s="150"/>
      <c r="Q134" s="196"/>
      <c r="S134" s="111"/>
    </row>
    <row r="135" spans="3:20" ht="3" customHeight="1">
      <c r="C135" s="146"/>
      <c r="E135" s="146"/>
      <c r="F135" s="146"/>
      <c r="G135" s="146"/>
      <c r="H135" s="145"/>
      <c r="I135" s="195"/>
      <c r="J135" s="195"/>
      <c r="K135" s="195"/>
      <c r="L135" s="195"/>
      <c r="M135" s="195"/>
      <c r="N135" s="195"/>
      <c r="O135" s="195"/>
      <c r="P135" s="150"/>
      <c r="Q135" s="150"/>
      <c r="R135" s="122"/>
      <c r="S135" s="123"/>
      <c r="T135" s="124"/>
    </row>
    <row r="136" spans="1:19" ht="13.5" customHeight="1">
      <c r="A136" s="118" t="s">
        <v>57</v>
      </c>
      <c r="B136" s="118"/>
      <c r="C136" s="143" t="s">
        <v>116</v>
      </c>
      <c r="E136" s="144"/>
      <c r="F136" s="144"/>
      <c r="G136" s="144"/>
      <c r="H136" s="145"/>
      <c r="I136" s="195"/>
      <c r="J136" s="195"/>
      <c r="K136" s="195"/>
      <c r="L136" s="195"/>
      <c r="M136" s="195"/>
      <c r="N136" s="195"/>
      <c r="O136" s="195"/>
      <c r="P136" s="150"/>
      <c r="Q136" s="150"/>
      <c r="S136" s="111"/>
    </row>
    <row r="137" spans="3:19" ht="13.5" customHeight="1">
      <c r="C137" s="147" t="s">
        <v>188</v>
      </c>
      <c r="E137" s="144"/>
      <c r="F137" s="144"/>
      <c r="G137" s="144"/>
      <c r="H137" s="145"/>
      <c r="I137" s="192">
        <f>IF(OR(I127&lt;&gt;"",I134&lt;&gt;""),IF(I127&gt;0,IF(AND(I127-I134&lt;0,I127-I134&gt;-I127),-I127,ROUND(-I134,4)),0),"")</f>
      </c>
      <c r="J137" s="193"/>
      <c r="K137" s="192">
        <f>IF(OR(K127&lt;&gt;"",K134&lt;&gt;""),IF(K127&gt;0,IF(AND(K127-K134&lt;0,K127-K134&gt;-K127),-K127,ROUND(-K134,4)),0),"")</f>
      </c>
      <c r="L137" s="193"/>
      <c r="M137" s="192">
        <f>IF(OR(M127&lt;&gt;"",M134&lt;&gt;""),IF(M127&gt;0,IF(AND(M127-M134&lt;0,M127-M134&gt;-M127),-M127,ROUND(-M134,4)),0),"")</f>
      </c>
      <c r="N137" s="193"/>
      <c r="O137" s="192">
        <f>IF(OR(O127&lt;&gt;"",O134&lt;&gt;""),IF(O127&gt;0,IF(AND(O127-O134&lt;0,O127-O134&gt;-O127),-O127,ROUND(-O134,4)),0),"")</f>
      </c>
      <c r="P137" s="150"/>
      <c r="Q137" s="149">
        <f>IF(OR(I137&lt;&gt;"",K137&lt;&gt;"",M137&lt;&gt;"",O137&lt;&gt;""),+I137+K137+M137+O137,"")</f>
      </c>
      <c r="S137" s="111"/>
    </row>
    <row r="138" spans="3:20" ht="3" customHeight="1">
      <c r="C138" s="78"/>
      <c r="E138" s="78"/>
      <c r="F138" s="78"/>
      <c r="G138" s="78"/>
      <c r="I138" s="122"/>
      <c r="J138" s="122"/>
      <c r="K138" s="122"/>
      <c r="L138" s="122"/>
      <c r="M138" s="122"/>
      <c r="N138" s="122"/>
      <c r="O138" s="122"/>
      <c r="P138" s="122"/>
      <c r="Q138" s="122"/>
      <c r="R138" s="122"/>
      <c r="S138" s="123"/>
      <c r="T138" s="124"/>
    </row>
    <row r="139" spans="1:20" ht="13.5" customHeight="1">
      <c r="A139" s="91" t="s">
        <v>58</v>
      </c>
      <c r="C139" s="81" t="s">
        <v>144</v>
      </c>
      <c r="E139" s="78"/>
      <c r="F139" s="78"/>
      <c r="G139" s="78"/>
      <c r="I139" s="46">
        <f>IF(OR(I110&lt;&gt;"",I137&lt;&gt;""),ROUND(+I110+I137,4),"")</f>
      </c>
      <c r="J139" s="122"/>
      <c r="K139" s="46">
        <f>IF(OR(K110&lt;&gt;"",K137&lt;&gt;""),ROUND(+K110+K137,4),"")</f>
      </c>
      <c r="L139" s="122"/>
      <c r="M139" s="46">
        <f>IF(OR(M110&lt;&gt;"",M137&lt;&gt;""),ROUND(+M110+M137,4),"")</f>
      </c>
      <c r="N139" s="122"/>
      <c r="O139" s="46">
        <f>IF(OR(O110&lt;&gt;"",O137&lt;&gt;""),ROUND(+O110+O137,4),"")</f>
      </c>
      <c r="P139" s="122"/>
      <c r="Q139" s="122"/>
      <c r="R139" s="122"/>
      <c r="S139" s="123"/>
      <c r="T139" s="124"/>
    </row>
    <row r="140" spans="3:20" ht="3" customHeight="1">
      <c r="C140" s="78"/>
      <c r="E140" s="78"/>
      <c r="F140" s="78"/>
      <c r="G140" s="78"/>
      <c r="I140" s="122"/>
      <c r="J140" s="122"/>
      <c r="K140" s="122"/>
      <c r="L140" s="122"/>
      <c r="M140" s="122"/>
      <c r="N140" s="122"/>
      <c r="O140" s="122"/>
      <c r="P140" s="122"/>
      <c r="Q140" s="122"/>
      <c r="R140" s="122"/>
      <c r="S140" s="123"/>
      <c r="T140" s="124"/>
    </row>
    <row r="141" spans="1:20" ht="14.25" customHeight="1">
      <c r="A141" s="91" t="s">
        <v>59</v>
      </c>
      <c r="C141" s="81" t="s">
        <v>117</v>
      </c>
      <c r="E141" s="78"/>
      <c r="F141" s="78"/>
      <c r="G141" s="78"/>
      <c r="I141" s="50"/>
      <c r="P141" s="122"/>
      <c r="Q141" s="122"/>
      <c r="R141" s="122"/>
      <c r="S141" s="123"/>
      <c r="T141" s="124"/>
    </row>
    <row r="142" spans="3:20" ht="13.5" customHeight="1">
      <c r="C142" s="148" t="s">
        <v>145</v>
      </c>
      <c r="E142" s="78"/>
      <c r="F142" s="78"/>
      <c r="G142" s="78"/>
      <c r="I142" s="149">
        <f>IF(OR(I139&lt;&gt;"",I110&lt;&gt;"",I137&lt;&gt;""),IF(+I139&lt;1,ROUND(+I110+I137,3),ROUND(+I110+I137,4)),"")</f>
      </c>
      <c r="J142" s="150"/>
      <c r="K142" s="149">
        <f>IF(OR(K139&lt;&gt;"",K110&lt;&gt;"",K137&lt;&gt;""),IF(+K139&lt;1,ROUND(+K110+K137,3),ROUND(+K110+K137,4)),"")</f>
      </c>
      <c r="L142" s="150"/>
      <c r="M142" s="149">
        <f>IF(OR(M139&lt;&gt;"",M110&lt;&gt;"",M137&lt;&gt;""),IF(+M139&lt;1,ROUND(+M110+M137,3),ROUND(+M110+M137,4)),"")</f>
      </c>
      <c r="N142" s="150"/>
      <c r="O142" s="149">
        <f>IF(OR(O139&lt;&gt;"",O110&lt;&gt;"",O137&lt;&gt;""),IF(+O139&lt;1,ROUND(+O110+O137,3),ROUND(+O110+O137,4)),"")</f>
      </c>
      <c r="P142" s="122"/>
      <c r="Q142" s="122"/>
      <c r="R142" s="122"/>
      <c r="S142" s="123"/>
      <c r="T142" s="124"/>
    </row>
    <row r="143" spans="3:20" ht="3" customHeight="1">
      <c r="C143" s="78"/>
      <c r="E143" s="78"/>
      <c r="F143" s="78"/>
      <c r="G143" s="78"/>
      <c r="I143" s="122"/>
      <c r="J143" s="122"/>
      <c r="K143" s="122"/>
      <c r="L143" s="122"/>
      <c r="M143" s="122"/>
      <c r="N143" s="122"/>
      <c r="O143" s="122"/>
      <c r="P143" s="122"/>
      <c r="Q143" s="122"/>
      <c r="R143" s="122"/>
      <c r="S143" s="123"/>
      <c r="T143" s="124"/>
    </row>
    <row r="144" spans="3:19" ht="13.5" customHeight="1">
      <c r="C144" s="88" t="s">
        <v>62</v>
      </c>
      <c r="S144" s="111"/>
    </row>
    <row r="145" spans="1:19" ht="14.25" customHeight="1">
      <c r="A145" s="118" t="s">
        <v>60</v>
      </c>
      <c r="B145" s="118"/>
      <c r="C145" s="82" t="s">
        <v>179</v>
      </c>
      <c r="I145" s="48">
        <f>IF(OR(I23&lt;&gt;"",I142&lt;&gt;""),ROUND(+I23*I142/100,0),"")</f>
      </c>
      <c r="K145" s="48">
        <f>IF(OR(K23&lt;&gt;"",K142&lt;&gt;""),ROUND(+K23*K142/100,0),"")</f>
      </c>
      <c r="M145" s="48">
        <f>IF(OR(M23&lt;&gt;"",M142&lt;&gt;""),ROUND(+M23*M142/100,0),"")</f>
      </c>
      <c r="O145" s="48">
        <f>IF(OR(O23&lt;&gt;"",O142&lt;&gt;""),ROUND(+O23*O142/100,0),"")</f>
      </c>
      <c r="Q145" s="48">
        <f>IF(OR(I145&lt;&gt;"",K145&lt;&gt;"",M145&lt;&gt;"",O145&lt;&gt;""),+I145+K145+M145+O145,"")</f>
      </c>
      <c r="S145" s="111"/>
    </row>
    <row r="146" spans="3:20" ht="3" customHeight="1">
      <c r="C146" s="78"/>
      <c r="E146" s="78"/>
      <c r="F146" s="78"/>
      <c r="G146" s="78"/>
      <c r="I146" s="122"/>
      <c r="J146" s="122"/>
      <c r="K146" s="122"/>
      <c r="L146" s="122"/>
      <c r="M146" s="122"/>
      <c r="N146" s="122"/>
      <c r="O146" s="122"/>
      <c r="P146" s="122"/>
      <c r="Q146" s="122"/>
      <c r="R146" s="122"/>
      <c r="S146" s="123"/>
      <c r="T146" s="124"/>
    </row>
    <row r="147" spans="1:19" ht="13.5" customHeight="1">
      <c r="A147" s="118" t="s">
        <v>61</v>
      </c>
      <c r="B147" s="118"/>
      <c r="C147" s="82" t="s">
        <v>102</v>
      </c>
      <c r="Q147" s="48">
        <f>IF(+Q23&lt;&gt;"",+Q23,"")</f>
      </c>
      <c r="S147" s="111"/>
    </row>
    <row r="148" spans="3:20" ht="3" customHeight="1">
      <c r="C148" s="78"/>
      <c r="E148" s="78"/>
      <c r="F148" s="78"/>
      <c r="G148" s="78"/>
      <c r="I148" s="122"/>
      <c r="J148" s="122"/>
      <c r="K148" s="122"/>
      <c r="L148" s="122"/>
      <c r="M148" s="122"/>
      <c r="N148" s="122"/>
      <c r="O148" s="122"/>
      <c r="P148" s="122"/>
      <c r="Q148" s="122"/>
      <c r="R148" s="122"/>
      <c r="S148" s="123"/>
      <c r="T148" s="124"/>
    </row>
    <row r="149" spans="1:19" ht="14.25" customHeight="1">
      <c r="A149" s="118" t="s">
        <v>98</v>
      </c>
      <c r="B149" s="118"/>
      <c r="C149" s="82" t="s">
        <v>180</v>
      </c>
      <c r="Q149" s="134">
        <f>IF(OR(Q147&lt;&gt;"",Q145&lt;&gt;""),IF(Q147=0,0,IF(+Q145/Q147*100&lt;1,ROUND(+Q145/Q147*100,3),ROUND(Q145/Q147*100,4))),"")</f>
      </c>
      <c r="S149" s="111"/>
    </row>
    <row r="150" spans="3:20" ht="3" customHeight="1">
      <c r="C150" s="78"/>
      <c r="E150" s="78"/>
      <c r="F150" s="78"/>
      <c r="G150" s="78"/>
      <c r="I150" s="122"/>
      <c r="J150" s="122"/>
      <c r="K150" s="122"/>
      <c r="L150" s="122"/>
      <c r="M150" s="122"/>
      <c r="N150" s="122"/>
      <c r="O150" s="122"/>
      <c r="P150" s="122"/>
      <c r="Q150" s="122"/>
      <c r="R150" s="122"/>
      <c r="S150" s="123"/>
      <c r="T150" s="124"/>
    </row>
    <row r="151" spans="1:19" ht="13.5" customHeight="1">
      <c r="A151" s="118" t="s">
        <v>130</v>
      </c>
      <c r="B151" s="118"/>
      <c r="C151" s="151" t="s">
        <v>182</v>
      </c>
      <c r="E151" s="72"/>
      <c r="F151" s="72"/>
      <c r="G151" s="72"/>
      <c r="H151" s="72"/>
      <c r="I151" s="72"/>
      <c r="S151" s="111"/>
    </row>
    <row r="152" spans="3:19" ht="15" customHeight="1">
      <c r="C152" s="81" t="s">
        <v>181</v>
      </c>
      <c r="E152" s="72"/>
      <c r="F152" s="72"/>
      <c r="G152" s="72"/>
      <c r="H152" s="72"/>
      <c r="I152" s="72"/>
      <c r="S152" s="111"/>
    </row>
    <row r="153" spans="3:19" ht="13.5" customHeight="1">
      <c r="C153" s="152" t="s">
        <v>329</v>
      </c>
      <c r="E153" s="72"/>
      <c r="F153" s="72"/>
      <c r="G153" s="72"/>
      <c r="H153" s="72"/>
      <c r="I153" s="134">
        <f>IF(I142&lt;&gt;"",IF(I142&lt;1,ROUND(I142,3),ROUND(I142,4)),"")</f>
      </c>
      <c r="K153" s="134">
        <f>IF(K142&lt;&gt;"",IF(K142&lt;1,ROUND(K142,3),ROUND(K142,4)),"")</f>
      </c>
      <c r="M153" s="134">
        <f>IF(M142&lt;&gt;"",IF(M142&lt;1,ROUND(M142,3),ROUND(M142,4)),"")</f>
      </c>
      <c r="O153" s="134">
        <f>IF(O142&lt;&gt;"",IF(O142&lt;1,ROUND(O142,3),ROUND(O142,4)),"")</f>
      </c>
      <c r="S153" s="111"/>
    </row>
    <row r="154" spans="3:19" ht="1.5" customHeight="1">
      <c r="C154" s="152"/>
      <c r="E154" s="72"/>
      <c r="F154" s="72"/>
      <c r="G154" s="72"/>
      <c r="H154" s="72"/>
      <c r="I154" s="135"/>
      <c r="K154" s="135"/>
      <c r="M154" s="135"/>
      <c r="O154" s="135"/>
      <c r="S154" s="111"/>
    </row>
    <row r="155" spans="3:19" ht="6" customHeight="1">
      <c r="C155" s="152"/>
      <c r="E155" s="72"/>
      <c r="F155" s="72"/>
      <c r="G155" s="72"/>
      <c r="H155" s="72"/>
      <c r="I155" s="135"/>
      <c r="K155" s="135"/>
      <c r="M155" s="135"/>
      <c r="O155" s="135"/>
      <c r="S155" s="111"/>
    </row>
    <row r="156" spans="3:19" ht="6" customHeight="1">
      <c r="C156" s="152"/>
      <c r="E156" s="72"/>
      <c r="F156" s="72"/>
      <c r="G156" s="72"/>
      <c r="H156" s="72"/>
      <c r="I156" s="135"/>
      <c r="K156" s="135"/>
      <c r="M156" s="135"/>
      <c r="O156" s="135"/>
      <c r="S156" s="111"/>
    </row>
    <row r="157" spans="3:19" ht="6" customHeight="1">
      <c r="C157" s="152"/>
      <c r="E157" s="72"/>
      <c r="F157" s="72"/>
      <c r="G157" s="72"/>
      <c r="H157" s="72"/>
      <c r="I157" s="135"/>
      <c r="K157" s="135"/>
      <c r="M157" s="135"/>
      <c r="O157" s="135"/>
      <c r="S157" s="111"/>
    </row>
    <row r="158" spans="1:20" ht="6" customHeight="1">
      <c r="A158" s="153"/>
      <c r="B158" s="153"/>
      <c r="C158" s="153"/>
      <c r="D158" s="65"/>
      <c r="E158" s="65"/>
      <c r="F158" s="65"/>
      <c r="G158" s="65"/>
      <c r="H158" s="105"/>
      <c r="I158" s="106"/>
      <c r="J158" s="65"/>
      <c r="K158" s="65"/>
      <c r="L158" s="65"/>
      <c r="M158" s="65"/>
      <c r="N158" s="65"/>
      <c r="O158" s="65"/>
      <c r="P158" s="65"/>
      <c r="Q158" s="65"/>
      <c r="R158" s="65"/>
      <c r="S158" s="111"/>
      <c r="T158" s="65"/>
    </row>
    <row r="159" ht="15">
      <c r="S159" s="154"/>
    </row>
    <row r="160" ht="15">
      <c r="S160" s="111"/>
    </row>
    <row r="161" ht="15">
      <c r="S161" s="111"/>
    </row>
    <row r="162" ht="15">
      <c r="S162" s="111"/>
    </row>
    <row r="163" ht="15">
      <c r="S163" s="111"/>
    </row>
    <row r="164" spans="1:20" ht="13.5" customHeight="1">
      <c r="A164" s="140"/>
      <c r="B164" s="140"/>
      <c r="C164" s="84" t="s">
        <v>185</v>
      </c>
      <c r="E164" s="62"/>
      <c r="F164" s="62"/>
      <c r="G164" s="62"/>
      <c r="H164" s="68"/>
      <c r="I164" s="108"/>
      <c r="J164" s="62"/>
      <c r="K164" s="62"/>
      <c r="L164" s="62"/>
      <c r="M164" s="62"/>
      <c r="N164" s="62"/>
      <c r="O164" s="62"/>
      <c r="P164" s="62"/>
      <c r="Q164" s="62"/>
      <c r="R164" s="62"/>
      <c r="S164" s="111"/>
      <c r="T164" s="62"/>
    </row>
    <row r="165" spans="1:19" ht="14.25" customHeight="1">
      <c r="A165" s="91" t="s">
        <v>131</v>
      </c>
      <c r="C165" s="81" t="s">
        <v>183</v>
      </c>
      <c r="E165" s="78"/>
      <c r="F165" s="78"/>
      <c r="G165" s="78"/>
      <c r="I165" s="155">
        <f>IF(OR(I153&lt;&gt;"",I23&lt;&gt;""),ROUND(+I153*I$23/100,2),"")</f>
      </c>
      <c r="K165" s="155">
        <f>IF(OR(K153&lt;&gt;"",K23&lt;&gt;""),ROUND(+K153*K$23/100,2),"")</f>
      </c>
      <c r="M165" s="155">
        <f>IF(OR(M153&lt;&gt;"",M23&lt;&gt;""),ROUND(+M153*M$23/100,2),"")</f>
      </c>
      <c r="O165" s="155">
        <f>IF(OR(O153&lt;&gt;"",O23&lt;&gt;""),ROUND(+O153*O$23/100,2),"")</f>
      </c>
      <c r="Q165" s="155">
        <f>IF(OR(I165&lt;&gt;"",K165&lt;&gt;"",M165&lt;&gt;"",O165&lt;&gt;""),+I165+K165+M165+O165,"")</f>
      </c>
      <c r="R165" s="62"/>
      <c r="S165" s="111"/>
    </row>
    <row r="166" spans="4:20" ht="2.25" customHeight="1">
      <c r="D166" s="78"/>
      <c r="E166" s="78"/>
      <c r="F166" s="78"/>
      <c r="G166" s="78"/>
      <c r="I166" s="122"/>
      <c r="J166" s="122"/>
      <c r="K166" s="122"/>
      <c r="L166" s="122"/>
      <c r="M166" s="122"/>
      <c r="N166" s="122"/>
      <c r="O166" s="122"/>
      <c r="P166" s="122"/>
      <c r="Q166" s="122"/>
      <c r="R166" s="62"/>
      <c r="S166" s="111"/>
      <c r="T166" s="124"/>
    </row>
    <row r="167" spans="1:19" ht="14.25" customHeight="1">
      <c r="A167" s="91" t="s">
        <v>132</v>
      </c>
      <c r="C167" s="496" t="s">
        <v>184</v>
      </c>
      <c r="D167" s="468"/>
      <c r="E167" s="468"/>
      <c r="F167" s="468"/>
      <c r="G167" s="468"/>
      <c r="Q167" s="156"/>
      <c r="R167" s="62"/>
      <c r="S167" s="111"/>
    </row>
    <row r="168" spans="3:19" ht="13.5" customHeight="1">
      <c r="C168" s="468"/>
      <c r="D168" s="468"/>
      <c r="E168" s="468"/>
      <c r="F168" s="468"/>
      <c r="G168" s="468"/>
      <c r="I168" s="155">
        <f>IF(OR($T$110&lt;&gt;"",I23&lt;&gt;""),ROUND(+$T$110*I23/100,2),"")</f>
      </c>
      <c r="K168" s="155">
        <f>IF(OR($T$110&lt;&gt;"",K23&lt;&gt;""),ROUND(+$T$110*K23/100,2),"")</f>
      </c>
      <c r="M168" s="155">
        <f>IF(OR($T$110&lt;&gt;"",M23&lt;&gt;""),ROUND(+$T$110*M23/100,2),"")</f>
      </c>
      <c r="O168" s="155">
        <f>IF(OR($T$110&lt;&gt;"",O23&lt;&gt;""),ROUND(+$T$110*O23/100,2),"")</f>
      </c>
      <c r="Q168" s="155">
        <f>IF(OR(I168&lt;&gt;"",K168&lt;&gt;"",M168&lt;&gt;"",O168&lt;&gt;""),+I168+K168+M168+O168,"")</f>
      </c>
      <c r="R168" s="62"/>
      <c r="S168" s="111"/>
    </row>
    <row r="169" spans="4:20" ht="2.25" customHeight="1">
      <c r="D169" s="78"/>
      <c r="E169" s="78"/>
      <c r="F169" s="78"/>
      <c r="G169" s="78"/>
      <c r="I169" s="122"/>
      <c r="J169" s="122"/>
      <c r="K169" s="122"/>
      <c r="L169" s="122"/>
      <c r="M169" s="122"/>
      <c r="N169" s="122"/>
      <c r="O169" s="122"/>
      <c r="P169" s="122"/>
      <c r="Q169" s="122"/>
      <c r="R169" s="62"/>
      <c r="S169" s="111"/>
      <c r="T169" s="124"/>
    </row>
    <row r="170" spans="1:19" ht="13.5" customHeight="1">
      <c r="A170" s="91" t="s">
        <v>135</v>
      </c>
      <c r="C170" s="82" t="s">
        <v>146</v>
      </c>
      <c r="I170" s="197">
        <f>IF(OR(I165&lt;&gt;"",I168&lt;&gt;""),+I165-I168,"")</f>
      </c>
      <c r="K170" s="155">
        <f>IF(OR(K165&lt;&gt;"",K168&lt;&gt;""),+K165-K168,"")</f>
      </c>
      <c r="M170" s="155">
        <f>IF(OR(M165&lt;&gt;"",M168&lt;&gt;""),+M165-M168,"")</f>
      </c>
      <c r="O170" s="155">
        <f>IF(OR(O165&lt;&gt;"",O168&lt;&gt;""),+O165-O168,"")</f>
      </c>
      <c r="Q170" s="155">
        <f>IF(OR(I170&lt;&gt;"",K170&lt;&gt;"",M170&lt;&gt;"",O170&lt;&gt;""),+I170+K170+M170+O170,"")</f>
      </c>
      <c r="R170" s="62"/>
      <c r="S170" s="111"/>
    </row>
    <row r="171" spans="3:20" ht="2.25" customHeight="1">
      <c r="C171" s="78"/>
      <c r="E171" s="78"/>
      <c r="F171" s="78"/>
      <c r="G171" s="78"/>
      <c r="I171" s="122"/>
      <c r="J171" s="122"/>
      <c r="K171" s="122"/>
      <c r="L171" s="122"/>
      <c r="M171" s="122"/>
      <c r="N171" s="122"/>
      <c r="O171" s="122"/>
      <c r="P171" s="122"/>
      <c r="Q171" s="122"/>
      <c r="R171" s="62"/>
      <c r="S171" s="111"/>
      <c r="T171" s="124"/>
    </row>
    <row r="172" spans="1:19" ht="14.25" customHeight="1">
      <c r="A172" s="91" t="s">
        <v>148</v>
      </c>
      <c r="C172" s="50" t="s">
        <v>147</v>
      </c>
      <c r="I172" s="92">
        <f>IF(OR(G20&lt;&gt;"",I170&lt;&gt;"",I168&lt;&gt;""),IF('Data Entry Page'!H28=0,0,ROUND(+I170/I168,6)),"")</f>
      </c>
      <c r="J172" s="157"/>
      <c r="K172" s="92">
        <f>IF(OR(I20&lt;&gt;"",K170&lt;&gt;"",K168&lt;&gt;""),IF('Data Entry Page'!J28=0,0,ROUND(+K170/K168,6)),"")</f>
      </c>
      <c r="L172" s="157"/>
      <c r="M172" s="92">
        <f>IF(OR(K20&lt;&gt;"",M170&lt;&gt;"",M168&lt;&gt;""),IF('Data Entry Page'!L28=0,0,ROUND(+M170/M168,6)),"")</f>
      </c>
      <c r="N172" s="157"/>
      <c r="O172" s="92">
        <f>IF(OR(M20&lt;&gt;"",O170&lt;&gt;"",O168&lt;&gt;""),IF('Data Entry Page'!N28=0,0,ROUND(+O170/O168,6)),"")</f>
      </c>
      <c r="P172" s="157"/>
      <c r="Q172" s="92">
        <f>IF(OR(Q168&lt;&gt;"",Q170&lt;&gt;""),IF(Q168=0,0,ROUND(+Q170/Q168,6)),"")</f>
      </c>
      <c r="R172" s="62"/>
      <c r="S172" s="111"/>
    </row>
    <row r="173" spans="3:19" ht="13.5" customHeight="1">
      <c r="C173" s="50"/>
      <c r="R173" s="62"/>
      <c r="S173" s="111"/>
    </row>
    <row r="174" spans="3:19" ht="15">
      <c r="C174" s="88" t="s">
        <v>190</v>
      </c>
      <c r="R174" s="62"/>
      <c r="S174" s="111"/>
    </row>
    <row r="175" spans="1:20" ht="15">
      <c r="A175" s="91" t="s">
        <v>191</v>
      </c>
      <c r="C175" s="50" t="s">
        <v>394</v>
      </c>
      <c r="I175" s="46">
        <f>IF(+'Summary Page'!K38&lt;&gt;"",+'Summary Page'!K38,"")</f>
      </c>
      <c r="J175" s="191"/>
      <c r="K175" s="46">
        <f>IF(+'Summary Page'!M38&lt;&gt;"",+'Summary Page'!M38,"")</f>
      </c>
      <c r="L175" s="191"/>
      <c r="M175" s="46">
        <f>IF(+'Summary Page'!O38&lt;&gt;"",+'Summary Page'!O38,"")</f>
      </c>
      <c r="N175" s="191"/>
      <c r="O175" s="46">
        <f>IF(+'Summary Page'!Q38&lt;&gt;"",+'Summary Page'!Q38,"")</f>
      </c>
      <c r="P175" s="191"/>
      <c r="Q175" s="191"/>
      <c r="R175" s="205"/>
      <c r="S175" s="206"/>
      <c r="T175" s="191"/>
    </row>
    <row r="176" spans="3:20" ht="2.25" customHeight="1">
      <c r="C176" s="78"/>
      <c r="E176" s="78"/>
      <c r="F176" s="78"/>
      <c r="G176" s="78"/>
      <c r="I176" s="207"/>
      <c r="J176" s="207"/>
      <c r="K176" s="207"/>
      <c r="L176" s="207"/>
      <c r="M176" s="207"/>
      <c r="N176" s="207"/>
      <c r="O176" s="207"/>
      <c r="P176" s="207"/>
      <c r="Q176" s="207"/>
      <c r="R176" s="205"/>
      <c r="S176" s="206"/>
      <c r="T176" s="126"/>
    </row>
    <row r="177" spans="1:20" ht="15">
      <c r="A177" s="91" t="s">
        <v>192</v>
      </c>
      <c r="C177" s="50" t="s">
        <v>193</v>
      </c>
      <c r="I177" s="46">
        <f>IF(I175&lt;&gt;"",IF(+'Summary Page'!K52&lt;&gt;"",+'Summary Page'!K52,0),"")</f>
      </c>
      <c r="J177" s="191"/>
      <c r="K177" s="46">
        <f>IF(K175&lt;&gt;"",IF(+'Summary Page'!M52&lt;&gt;"",+'Summary Page'!M52,0),"")</f>
      </c>
      <c r="L177" s="191"/>
      <c r="M177" s="46">
        <f>IF(M175&lt;&gt;"",IF(+'Summary Page'!O52&lt;&gt;"",+'Summary Page'!O52,0),"")</f>
      </c>
      <c r="N177" s="191"/>
      <c r="O177" s="46">
        <f>IF(O175&lt;&gt;"",IF(+'Summary Page'!Q52&lt;&gt;"",+'Summary Page'!Q52,0),"")</f>
      </c>
      <c r="P177" s="191"/>
      <c r="Q177" s="191"/>
      <c r="R177" s="205"/>
      <c r="S177" s="206"/>
      <c r="T177" s="191"/>
    </row>
    <row r="178" spans="3:20" ht="2.25" customHeight="1">
      <c r="C178" s="78"/>
      <c r="E178" s="78"/>
      <c r="F178" s="78"/>
      <c r="G178" s="78"/>
      <c r="I178" s="207"/>
      <c r="J178" s="207"/>
      <c r="K178" s="207"/>
      <c r="L178" s="207"/>
      <c r="M178" s="207"/>
      <c r="N178" s="207"/>
      <c r="O178" s="207"/>
      <c r="P178" s="207"/>
      <c r="Q178" s="207"/>
      <c r="R178" s="205"/>
      <c r="S178" s="206"/>
      <c r="T178" s="126"/>
    </row>
    <row r="179" spans="1:20" ht="15">
      <c r="A179" s="91" t="s">
        <v>194</v>
      </c>
      <c r="C179" s="50" t="s">
        <v>195</v>
      </c>
      <c r="I179" s="46">
        <f>IF(OR(I175&lt;&gt;"",I177&lt;&gt;""),+I175+I177,"")</f>
      </c>
      <c r="J179" s="191"/>
      <c r="K179" s="46">
        <f>IF(OR(K175&lt;&gt;"",K177&lt;&gt;""),+K175+K177,"")</f>
      </c>
      <c r="L179" s="191"/>
      <c r="M179" s="46">
        <f>IF(OR(M175&lt;&gt;"",M177&lt;&gt;""),+M175+M177,"")</f>
      </c>
      <c r="N179" s="191"/>
      <c r="O179" s="46">
        <f>IF(OR(O175&lt;&gt;"",O177&lt;&gt;""),+O175+O177,"")</f>
      </c>
      <c r="P179" s="191"/>
      <c r="Q179" s="191"/>
      <c r="R179" s="205"/>
      <c r="S179" s="206"/>
      <c r="T179" s="191"/>
    </row>
    <row r="180" spans="3:20" ht="2.25" customHeight="1">
      <c r="C180" s="78"/>
      <c r="E180" s="78"/>
      <c r="F180" s="78"/>
      <c r="G180" s="78"/>
      <c r="I180" s="207"/>
      <c r="J180" s="207"/>
      <c r="K180" s="207"/>
      <c r="L180" s="207"/>
      <c r="M180" s="207"/>
      <c r="N180" s="207"/>
      <c r="O180" s="207"/>
      <c r="P180" s="207"/>
      <c r="Q180" s="207"/>
      <c r="R180" s="205"/>
      <c r="S180" s="206"/>
      <c r="T180" s="126"/>
    </row>
    <row r="181" spans="1:20" ht="15">
      <c r="A181" s="91" t="s">
        <v>196</v>
      </c>
      <c r="C181" s="50" t="s">
        <v>197</v>
      </c>
      <c r="I181" s="208">
        <f>IF(+I23&lt;&gt;"",+I23,"")</f>
      </c>
      <c r="J181" s="191"/>
      <c r="K181" s="208">
        <f>IF(+K23&lt;&gt;"",+K23,"")</f>
      </c>
      <c r="L181" s="191"/>
      <c r="M181" s="208">
        <f>IF(+M23&lt;&gt;"",+M23,"")</f>
      </c>
      <c r="N181" s="191"/>
      <c r="O181" s="208">
        <f>IF(+O23&lt;&gt;"",+O23,"")</f>
      </c>
      <c r="P181" s="191"/>
      <c r="Q181" s="48">
        <f>IF(OR(I181&lt;&gt;"",K181&lt;&gt;"",M181&lt;&gt;"",O181&lt;&gt;""),+I181+K181+M181+O181,"")</f>
      </c>
      <c r="R181" s="205"/>
      <c r="S181" s="206"/>
      <c r="T181" s="191"/>
    </row>
    <row r="182" spans="3:20" ht="2.25" customHeight="1">
      <c r="C182" s="78"/>
      <c r="E182" s="78"/>
      <c r="F182" s="78"/>
      <c r="G182" s="78"/>
      <c r="I182" s="207"/>
      <c r="J182" s="207"/>
      <c r="K182" s="207"/>
      <c r="L182" s="207"/>
      <c r="M182" s="207"/>
      <c r="N182" s="207"/>
      <c r="O182" s="207"/>
      <c r="P182" s="207"/>
      <c r="Q182" s="207"/>
      <c r="R182" s="205"/>
      <c r="S182" s="206"/>
      <c r="T182" s="126"/>
    </row>
    <row r="183" spans="1:20" ht="15">
      <c r="A183" s="91" t="s">
        <v>198</v>
      </c>
      <c r="C183" s="50" t="s">
        <v>199</v>
      </c>
      <c r="I183" s="209"/>
      <c r="J183" s="191"/>
      <c r="K183" s="191"/>
      <c r="L183" s="191"/>
      <c r="M183" s="191"/>
      <c r="N183" s="191"/>
      <c r="O183" s="191"/>
      <c r="P183" s="191"/>
      <c r="Q183" s="191"/>
      <c r="R183" s="205"/>
      <c r="S183" s="206"/>
      <c r="T183" s="191"/>
    </row>
    <row r="184" spans="3:20" ht="15">
      <c r="C184" s="50" t="s">
        <v>200</v>
      </c>
      <c r="I184" s="208">
        <f>IF(OR(I179&lt;&gt;"",I181&lt;&gt;""),ROUND(+I179*I181/100,0),"")</f>
      </c>
      <c r="J184" s="191"/>
      <c r="K184" s="208">
        <f>IF(OR(K179&lt;&gt;"",K181&lt;&gt;""),ROUND(+K179*K181/100,0),"")</f>
      </c>
      <c r="L184" s="191"/>
      <c r="M184" s="208">
        <f>IF(OR(M179&lt;&gt;"",M181&lt;&gt;""),ROUND(+M179*M181/100,0),"")</f>
      </c>
      <c r="N184" s="191"/>
      <c r="O184" s="208">
        <f>IF(OR(O179&lt;&gt;"",O181&lt;&gt;""),ROUND(+O179*O181/100,0),"")</f>
      </c>
      <c r="P184" s="191"/>
      <c r="Q184" s="48">
        <f>IF(OR(I184&lt;&gt;"",K184&lt;&gt;"",M184&lt;&gt;"",O184&lt;&gt;""),+I184+K184+M184+O184,"")</f>
      </c>
      <c r="R184" s="205"/>
      <c r="S184" s="206"/>
      <c r="T184" s="191"/>
    </row>
    <row r="185" spans="3:20" ht="2.25" customHeight="1">
      <c r="C185" s="78"/>
      <c r="E185" s="78"/>
      <c r="F185" s="78"/>
      <c r="G185" s="78"/>
      <c r="I185" s="207"/>
      <c r="J185" s="207"/>
      <c r="K185" s="207"/>
      <c r="L185" s="207"/>
      <c r="M185" s="207"/>
      <c r="N185" s="207"/>
      <c r="O185" s="207"/>
      <c r="P185" s="207"/>
      <c r="Q185" s="207"/>
      <c r="R185" s="205"/>
      <c r="S185" s="206"/>
      <c r="T185" s="126"/>
    </row>
    <row r="186" spans="1:20" ht="15">
      <c r="A186" s="91" t="s">
        <v>201</v>
      </c>
      <c r="C186" s="50" t="s">
        <v>202</v>
      </c>
      <c r="I186" s="209"/>
      <c r="J186" s="191"/>
      <c r="K186" s="191"/>
      <c r="L186" s="191"/>
      <c r="M186" s="191"/>
      <c r="N186" s="191"/>
      <c r="O186" s="191"/>
      <c r="P186" s="191"/>
      <c r="Q186" s="149">
        <f>IF(OR(Q181&lt;&gt;"",Q184&lt;&gt;""),IF(Q181=0,0,ROUND(+Q184/Q181*100,4)),"")</f>
      </c>
      <c r="R186" s="205"/>
      <c r="S186" s="206"/>
      <c r="T186" s="191"/>
    </row>
    <row r="187" spans="3:20" ht="12.75" customHeight="1">
      <c r="C187" s="50"/>
      <c r="I187" s="209"/>
      <c r="J187" s="191"/>
      <c r="K187" s="191"/>
      <c r="L187" s="191"/>
      <c r="M187" s="191"/>
      <c r="N187" s="191"/>
      <c r="O187" s="191"/>
      <c r="P187" s="191"/>
      <c r="Q187" s="191"/>
      <c r="R187" s="205"/>
      <c r="S187" s="206"/>
      <c r="T187" s="191"/>
    </row>
    <row r="188" spans="1:20" ht="15">
      <c r="A188" s="91" t="s">
        <v>203</v>
      </c>
      <c r="C188" s="50" t="s">
        <v>204</v>
      </c>
      <c r="I188" s="46">
        <f>IF(I175&lt;&gt;"",IF(+'Summary Page'!K49&lt;&gt;"",+'Summary Page'!K49,0),"")</f>
      </c>
      <c r="J188" s="191"/>
      <c r="K188" s="46">
        <f>IF(K175&lt;&gt;"",IF(+'Summary Page'!M49&lt;&gt;"",+'Summary Page'!M49,0),"")</f>
      </c>
      <c r="L188" s="191"/>
      <c r="M188" s="46">
        <f>IF(M175&lt;&gt;"",IF(+'Summary Page'!O49&lt;&gt;"",+'Summary Page'!O49,0),"")</f>
      </c>
      <c r="N188" s="191"/>
      <c r="O188" s="46">
        <f>IF(O175&lt;&gt;"",IF(+'Summary Page'!Q49&lt;&gt;"",+'Summary Page'!Q49,0),"")</f>
      </c>
      <c r="P188" s="191"/>
      <c r="Q188" s="191"/>
      <c r="R188" s="205"/>
      <c r="S188" s="206"/>
      <c r="T188" s="191"/>
    </row>
    <row r="189" spans="3:20" ht="2.25" customHeight="1">
      <c r="C189" s="78"/>
      <c r="E189" s="78"/>
      <c r="F189" s="78"/>
      <c r="G189" s="78"/>
      <c r="I189" s="207"/>
      <c r="J189" s="207"/>
      <c r="K189" s="207"/>
      <c r="L189" s="207"/>
      <c r="M189" s="207"/>
      <c r="N189" s="207"/>
      <c r="O189" s="207"/>
      <c r="P189" s="207"/>
      <c r="Q189" s="207"/>
      <c r="R189" s="205"/>
      <c r="S189" s="206"/>
      <c r="T189" s="126"/>
    </row>
    <row r="190" spans="1:20" ht="15">
      <c r="A190" s="91" t="s">
        <v>205</v>
      </c>
      <c r="C190" s="50" t="s">
        <v>206</v>
      </c>
      <c r="I190" s="46">
        <f>IF(OR(I179&lt;&gt;"",I188&lt;&gt;""),+I179-I188,"")</f>
      </c>
      <c r="J190" s="191"/>
      <c r="K190" s="46">
        <f>IF(OR(K179&lt;&gt;"",K188&lt;&gt;""),+K179-K188,"")</f>
      </c>
      <c r="L190" s="191"/>
      <c r="M190" s="46">
        <f>IF(OR(M179&lt;&gt;"",M188&lt;&gt;""),+M179-M188,"")</f>
      </c>
      <c r="N190" s="191"/>
      <c r="O190" s="46">
        <f>IF(OR(O179&lt;&gt;"",O188&lt;&gt;""),+O179-O188,"")</f>
      </c>
      <c r="P190" s="191"/>
      <c r="Q190" s="191"/>
      <c r="R190" s="205"/>
      <c r="S190" s="206"/>
      <c r="T190" s="191"/>
    </row>
    <row r="191" spans="3:20" ht="2.25" customHeight="1">
      <c r="C191" s="78"/>
      <c r="E191" s="78"/>
      <c r="F191" s="78"/>
      <c r="G191" s="78"/>
      <c r="I191" s="207"/>
      <c r="J191" s="207"/>
      <c r="K191" s="207"/>
      <c r="L191" s="207"/>
      <c r="M191" s="207"/>
      <c r="N191" s="207"/>
      <c r="O191" s="207"/>
      <c r="P191" s="207"/>
      <c r="Q191" s="207"/>
      <c r="R191" s="205"/>
      <c r="S191" s="206"/>
      <c r="T191" s="126"/>
    </row>
    <row r="192" spans="1:20" ht="15">
      <c r="A192" s="91" t="s">
        <v>207</v>
      </c>
      <c r="C192" s="50" t="s">
        <v>197</v>
      </c>
      <c r="I192" s="208">
        <f>IF(+I23&lt;&gt;"",+I23,"")</f>
      </c>
      <c r="J192" s="191"/>
      <c r="K192" s="208">
        <f>IF(+K23&lt;&gt;"",+K23,"")</f>
      </c>
      <c r="L192" s="191"/>
      <c r="M192" s="208">
        <f>IF(+M23&lt;&gt;"",+M23,"")</f>
      </c>
      <c r="N192" s="191"/>
      <c r="O192" s="208">
        <f>IF(+O23&lt;&gt;"",+O23,"")</f>
      </c>
      <c r="P192" s="191"/>
      <c r="Q192" s="48">
        <f>IF(OR(I192&lt;&gt;"",K192&lt;&gt;"",M192&lt;&gt;"",O192&lt;&gt;""),+I192+K192+M192+O192,"")</f>
      </c>
      <c r="R192" s="205"/>
      <c r="S192" s="206"/>
      <c r="T192" s="191"/>
    </row>
    <row r="193" spans="3:20" ht="2.25" customHeight="1">
      <c r="C193" s="78"/>
      <c r="E193" s="78"/>
      <c r="F193" s="78"/>
      <c r="G193" s="78"/>
      <c r="I193" s="207"/>
      <c r="J193" s="207"/>
      <c r="K193" s="207"/>
      <c r="L193" s="207"/>
      <c r="M193" s="207"/>
      <c r="N193" s="207"/>
      <c r="O193" s="207"/>
      <c r="P193" s="207"/>
      <c r="Q193" s="207"/>
      <c r="R193" s="205"/>
      <c r="S193" s="206"/>
      <c r="T193" s="126"/>
    </row>
    <row r="194" spans="1:20" ht="15">
      <c r="A194" s="91" t="s">
        <v>208</v>
      </c>
      <c r="C194" s="50" t="s">
        <v>209</v>
      </c>
      <c r="I194" s="208">
        <f>IF(OR(I190&lt;&gt;"",I192&lt;&gt;""),ROUND(+I190*I192/100,0),"")</f>
      </c>
      <c r="J194" s="191"/>
      <c r="K194" s="208">
        <f>IF(OR(K190&lt;&gt;"",K192&lt;&gt;""),ROUND(+K190*K192/100,0),"")</f>
      </c>
      <c r="L194" s="191"/>
      <c r="M194" s="208">
        <f>IF(OR(M190&lt;&gt;"",M192&lt;&gt;""),ROUND(+M190*M192/100,0),"")</f>
      </c>
      <c r="N194" s="191"/>
      <c r="O194" s="208">
        <f>IF(OR(O190&lt;&gt;"",O192&lt;&gt;""),ROUND(+O190*O192/100,0),"")</f>
      </c>
      <c r="P194" s="191"/>
      <c r="Q194" s="48">
        <f>IF(OR(I194&lt;&gt;"",K194&lt;&gt;"",M194&lt;&gt;"",O194&lt;&gt;""),+I194+K194+M194+O194,"")</f>
      </c>
      <c r="R194" s="205"/>
      <c r="S194" s="206"/>
      <c r="T194" s="191"/>
    </row>
    <row r="195" spans="3:20" ht="2.25" customHeight="1">
      <c r="C195" s="78"/>
      <c r="E195" s="78"/>
      <c r="F195" s="78"/>
      <c r="G195" s="78"/>
      <c r="I195" s="207"/>
      <c r="J195" s="207"/>
      <c r="K195" s="207"/>
      <c r="L195" s="207"/>
      <c r="M195" s="207"/>
      <c r="N195" s="207"/>
      <c r="O195" s="207"/>
      <c r="P195" s="207"/>
      <c r="Q195" s="207"/>
      <c r="R195" s="205"/>
      <c r="S195" s="206"/>
      <c r="T195" s="126"/>
    </row>
    <row r="196" spans="1:20" ht="15">
      <c r="A196" s="91" t="s">
        <v>210</v>
      </c>
      <c r="C196" s="50" t="s">
        <v>211</v>
      </c>
      <c r="I196" s="209"/>
      <c r="J196" s="191"/>
      <c r="K196" s="191"/>
      <c r="L196" s="191"/>
      <c r="M196" s="191"/>
      <c r="N196" s="191"/>
      <c r="O196" s="191"/>
      <c r="P196" s="191"/>
      <c r="Q196" s="149">
        <f>IF(OR(Q192&lt;&gt;"",Q194&lt;&gt;""),IF(Q192=0,0,ROUND(+Q194/Q192*100,4)),"")</f>
      </c>
      <c r="R196" s="205"/>
      <c r="S196" s="206"/>
      <c r="T196" s="191"/>
    </row>
    <row r="197" spans="3:20" ht="15">
      <c r="C197" s="50"/>
      <c r="I197" s="209"/>
      <c r="J197" s="191"/>
      <c r="K197" s="191"/>
      <c r="L197" s="191"/>
      <c r="M197" s="191"/>
      <c r="N197" s="191"/>
      <c r="O197" s="191"/>
      <c r="P197" s="191"/>
      <c r="Q197" s="191"/>
      <c r="R197" s="205"/>
      <c r="S197" s="206"/>
      <c r="T197" s="191"/>
    </row>
    <row r="198" spans="1:20" ht="15">
      <c r="A198" s="91" t="s">
        <v>212</v>
      </c>
      <c r="C198" s="50" t="s">
        <v>213</v>
      </c>
      <c r="I198" s="46">
        <f>IF(I175&lt;&gt;"",IF(+'Summary Page'!K41&lt;&gt;"",+'Summary Page'!K41,0),"")</f>
      </c>
      <c r="J198" s="191"/>
      <c r="K198" s="46">
        <f>IF(K175&lt;&gt;"",IF(+'Summary Page'!M41&lt;&gt;"",+'Summary Page'!M41,0),"")</f>
      </c>
      <c r="L198" s="191"/>
      <c r="M198" s="46">
        <f>IF(M175&lt;&gt;"",IF(+'Summary Page'!O41&lt;&gt;"",+'Summary Page'!O41,0),"")</f>
      </c>
      <c r="N198" s="191"/>
      <c r="O198" s="46">
        <f>IF(O175&lt;&gt;"",IF(+'Summary Page'!Q41&lt;&gt;"",+'Summary Page'!Q41,0),"")</f>
      </c>
      <c r="P198" s="191"/>
      <c r="Q198" s="191"/>
      <c r="R198" s="205"/>
      <c r="S198" s="206"/>
      <c r="T198" s="191"/>
    </row>
    <row r="199" spans="3:20" ht="2.25" customHeight="1">
      <c r="C199" s="78"/>
      <c r="E199" s="78"/>
      <c r="F199" s="78"/>
      <c r="G199" s="78"/>
      <c r="I199" s="207"/>
      <c r="J199" s="207"/>
      <c r="K199" s="207"/>
      <c r="L199" s="207"/>
      <c r="M199" s="207"/>
      <c r="N199" s="207"/>
      <c r="O199" s="207"/>
      <c r="P199" s="207"/>
      <c r="Q199" s="207"/>
      <c r="R199" s="205"/>
      <c r="S199" s="206"/>
      <c r="T199" s="126"/>
    </row>
    <row r="200" spans="1:20" ht="15">
      <c r="A200" s="91" t="s">
        <v>214</v>
      </c>
      <c r="C200" s="50" t="s">
        <v>215</v>
      </c>
      <c r="I200" s="46">
        <f>IF(OR(I190&lt;&gt;"",I198&lt;&gt;""),+I190-I198,"")</f>
      </c>
      <c r="J200" s="191"/>
      <c r="K200" s="46">
        <f>IF(OR(K190&lt;&gt;"",K198&lt;&gt;""),+K190-K198,"")</f>
      </c>
      <c r="L200" s="191"/>
      <c r="M200" s="46">
        <f>IF(OR(M190&lt;&gt;"",M198&lt;&gt;""),+M190-M198,"")</f>
      </c>
      <c r="N200" s="191"/>
      <c r="O200" s="46">
        <f>IF(OR(O190&lt;&gt;"",O198&lt;&gt;""),+O190-O198,"")</f>
      </c>
      <c r="P200" s="191"/>
      <c r="Q200" s="191"/>
      <c r="R200" s="205"/>
      <c r="S200" s="206"/>
      <c r="T200" s="191"/>
    </row>
    <row r="201" spans="3:20" ht="2.25" customHeight="1">
      <c r="C201" s="78"/>
      <c r="E201" s="78"/>
      <c r="F201" s="78"/>
      <c r="G201" s="78"/>
      <c r="I201" s="207"/>
      <c r="J201" s="207"/>
      <c r="K201" s="207"/>
      <c r="L201" s="207"/>
      <c r="M201" s="207"/>
      <c r="N201" s="207"/>
      <c r="O201" s="207"/>
      <c r="P201" s="207"/>
      <c r="Q201" s="207"/>
      <c r="R201" s="205"/>
      <c r="S201" s="206"/>
      <c r="T201" s="126"/>
    </row>
    <row r="202" spans="1:20" ht="15">
      <c r="A202" s="91" t="s">
        <v>216</v>
      </c>
      <c r="C202" s="50" t="s">
        <v>197</v>
      </c>
      <c r="I202" s="208">
        <f>IF(+I23&lt;&gt;"",+I23,"")</f>
      </c>
      <c r="J202" s="191"/>
      <c r="K202" s="208">
        <f>IF(+K23&lt;&gt;"",+K23,"")</f>
      </c>
      <c r="L202" s="191"/>
      <c r="M202" s="208">
        <f>IF(+M23&lt;&gt;"",+M23,"")</f>
      </c>
      <c r="N202" s="191"/>
      <c r="O202" s="208">
        <f>IF(+O23&lt;&gt;"",+O23,"")</f>
      </c>
      <c r="P202" s="191"/>
      <c r="Q202" s="48">
        <f>IF(OR(I202&lt;&gt;"",K202&lt;&gt;"",M202&lt;&gt;"",O202&lt;&gt;""),+I202+K202+M202+O202,"")</f>
      </c>
      <c r="R202" s="205"/>
      <c r="S202" s="206"/>
      <c r="T202" s="191"/>
    </row>
    <row r="203" spans="3:20" ht="2.25" customHeight="1">
      <c r="C203" s="78"/>
      <c r="E203" s="78"/>
      <c r="F203" s="78"/>
      <c r="G203" s="78"/>
      <c r="I203" s="207"/>
      <c r="J203" s="207"/>
      <c r="K203" s="207"/>
      <c r="L203" s="207"/>
      <c r="M203" s="207"/>
      <c r="N203" s="207"/>
      <c r="O203" s="207"/>
      <c r="P203" s="207"/>
      <c r="Q203" s="207"/>
      <c r="R203" s="205"/>
      <c r="S203" s="206"/>
      <c r="T203" s="126"/>
    </row>
    <row r="204" spans="1:20" ht="15">
      <c r="A204" s="91" t="s">
        <v>217</v>
      </c>
      <c r="C204" s="50" t="s">
        <v>220</v>
      </c>
      <c r="I204" s="208">
        <f>IF(OR(I200&lt;&gt;"",I202&lt;&gt;""),ROUND(+I200*I202/100,0),"")</f>
      </c>
      <c r="J204" s="191"/>
      <c r="K204" s="208">
        <f>IF(OR(K200&lt;&gt;"",K202&lt;&gt;""),ROUND(+K200*K202/100,0),"")</f>
      </c>
      <c r="L204" s="191"/>
      <c r="M204" s="208">
        <f>IF(OR(M200&lt;&gt;"",M202&lt;&gt;""),ROUND(+M200*M202/100,0),"")</f>
      </c>
      <c r="N204" s="191"/>
      <c r="O204" s="208">
        <f>IF(OR(O200&lt;&gt;"",O202&lt;&gt;""),ROUND(+O200*O202/100,0),"")</f>
      </c>
      <c r="P204" s="191"/>
      <c r="Q204" s="48">
        <f>IF(OR(I204&lt;&gt;"",K204&lt;&gt;"",M204&lt;&gt;"",O204&lt;&gt;""),+I204+K204+M204+O204,"")</f>
      </c>
      <c r="R204" s="205"/>
      <c r="S204" s="206"/>
      <c r="T204" s="191"/>
    </row>
    <row r="205" spans="3:20" ht="2.25" customHeight="1">
      <c r="C205" s="78"/>
      <c r="E205" s="78"/>
      <c r="F205" s="78"/>
      <c r="G205" s="78"/>
      <c r="I205" s="207"/>
      <c r="J205" s="207"/>
      <c r="K205" s="207"/>
      <c r="L205" s="207"/>
      <c r="M205" s="207"/>
      <c r="N205" s="207"/>
      <c r="O205" s="207"/>
      <c r="P205" s="207"/>
      <c r="Q205" s="207"/>
      <c r="R205" s="205"/>
      <c r="S205" s="206"/>
      <c r="T205" s="126"/>
    </row>
    <row r="206" spans="1:20" ht="15">
      <c r="A206" s="91" t="s">
        <v>218</v>
      </c>
      <c r="C206" s="50" t="s">
        <v>219</v>
      </c>
      <c r="I206" s="209"/>
      <c r="J206" s="191"/>
      <c r="K206" s="191"/>
      <c r="L206" s="191"/>
      <c r="M206" s="191"/>
      <c r="N206" s="191"/>
      <c r="O206" s="191"/>
      <c r="P206" s="191"/>
      <c r="Q206" s="149">
        <f>IF(OR(Q202&lt;&gt;"",Q204&lt;&gt;""),IF(Q202=0,0,ROUND(+Q204/Q202*100,4)),"")</f>
      </c>
      <c r="R206" s="205"/>
      <c r="S206" s="206"/>
      <c r="T206" s="191"/>
    </row>
    <row r="207" spans="18:19" ht="12" customHeight="1">
      <c r="R207" s="62"/>
      <c r="S207" s="111"/>
    </row>
  </sheetData>
  <sheetProtection password="A999" sheet="1"/>
  <mergeCells count="7">
    <mergeCell ref="A11:T14"/>
    <mergeCell ref="C69:G70"/>
    <mergeCell ref="C167:G168"/>
    <mergeCell ref="C21:G22"/>
    <mergeCell ref="C32:G34"/>
    <mergeCell ref="C54:G56"/>
    <mergeCell ref="C40:I41"/>
  </mergeCells>
  <printOptions/>
  <pageMargins left="0" right="0" top="0.25" bottom="0" header="0.25" footer="0"/>
  <pageSetup orientation="landscape" scale="90" r:id="rId1"/>
  <headerFooter>
    <oddHeader>&amp;R
</oddHeader>
    <oddFooter>&amp;L&amp;"Times New Roman,Bold"&amp;10(Form Revised 07-2015)&amp;C&amp;"Times New Roman,Bold"&amp;10INFORMAL TAX RATE CALCULATOR FILE
FORM A</oddFooter>
  </headerFooter>
</worksheet>
</file>

<file path=xl/worksheets/sheet4.xml><?xml version="1.0" encoding="utf-8"?>
<worksheet xmlns="http://schemas.openxmlformats.org/spreadsheetml/2006/main" xmlns:r="http://schemas.openxmlformats.org/officeDocument/2006/relationships">
  <dimension ref="A1:S194"/>
  <sheetViews>
    <sheetView showGridLines="0" zoomScalePageLayoutView="0" workbookViewId="0" topLeftCell="A64">
      <selection activeCell="A1" sqref="A1"/>
    </sheetView>
  </sheetViews>
  <sheetFormatPr defaultColWidth="9.00390625" defaultRowHeight="15.75"/>
  <cols>
    <col min="1" max="1" width="2.625" style="127" customWidth="1"/>
    <col min="2" max="2" width="9.625" style="128" customWidth="1"/>
    <col min="3" max="5" width="8.625" style="128" customWidth="1"/>
    <col min="6" max="6" width="2.375" style="128" customWidth="1"/>
    <col min="7" max="7" width="10.625" style="128" customWidth="1"/>
    <col min="8" max="8" width="2.125" style="128" customWidth="1"/>
    <col min="9" max="9" width="10.625" style="128" customWidth="1"/>
    <col min="10" max="10" width="1.625" style="128" customWidth="1"/>
    <col min="11" max="11" width="10.625" style="128" customWidth="1"/>
    <col min="12" max="12" width="1.625" style="128" customWidth="1"/>
    <col min="13" max="13" width="10.625" style="128" customWidth="1"/>
    <col min="14" max="14" width="1.625" style="128" customWidth="1"/>
    <col min="15" max="15" width="10.625" style="128" customWidth="1"/>
    <col min="16" max="16" width="1.625" style="128" customWidth="1"/>
    <col min="17" max="17" width="0.6171875" style="128" customWidth="1"/>
    <col min="18" max="16384" width="9.00390625" style="128" customWidth="1"/>
  </cols>
  <sheetData>
    <row r="1" spans="1:15" ht="15" customHeight="1">
      <c r="A1" s="212" t="s">
        <v>370</v>
      </c>
      <c r="N1" s="66" t="s">
        <v>269</v>
      </c>
      <c r="O1" s="232">
        <f ca="1">TODAY()</f>
        <v>42205</v>
      </c>
    </row>
    <row r="2" spans="1:15" s="50" customFormat="1" ht="15" customHeight="1">
      <c r="A2" s="413" t="s">
        <v>160</v>
      </c>
      <c r="B2" s="47"/>
      <c r="C2" s="47"/>
      <c r="D2" s="47"/>
      <c r="E2" s="47"/>
      <c r="F2" s="47"/>
      <c r="G2" s="47"/>
      <c r="H2" s="47"/>
      <c r="I2" s="47"/>
      <c r="J2" s="47"/>
      <c r="K2" s="47"/>
      <c r="O2" s="66" t="s">
        <v>370</v>
      </c>
    </row>
    <row r="3" spans="1:15" s="50" customFormat="1" ht="15" customHeight="1" thickBot="1">
      <c r="A3" s="423" t="s">
        <v>186</v>
      </c>
      <c r="B3" s="424"/>
      <c r="C3" s="424"/>
      <c r="D3" s="424"/>
      <c r="E3" s="424"/>
      <c r="F3" s="424"/>
      <c r="G3" s="424"/>
      <c r="H3" s="424"/>
      <c r="I3" s="424"/>
      <c r="J3" s="424"/>
      <c r="K3" s="424"/>
      <c r="L3" s="56"/>
      <c r="M3" s="56"/>
      <c r="N3" s="56"/>
      <c r="O3" s="420"/>
    </row>
    <row r="4" spans="1:15" s="50" customFormat="1" ht="15" customHeight="1" hidden="1" thickBot="1">
      <c r="A4" s="409" t="s">
        <v>371</v>
      </c>
      <c r="B4" s="55"/>
      <c r="C4" s="55"/>
      <c r="D4" s="55"/>
      <c r="E4" s="55"/>
      <c r="F4" s="55"/>
      <c r="G4" s="55"/>
      <c r="H4" s="55"/>
      <c r="I4" s="55"/>
      <c r="J4" s="55"/>
      <c r="K4" s="55"/>
      <c r="L4" s="55"/>
      <c r="M4" s="55"/>
      <c r="N4" s="55"/>
      <c r="O4" s="414">
        <f>-'Data Entry Page'!P5</f>
        <v>-2015</v>
      </c>
    </row>
    <row r="5" spans="1:14" s="50" customFormat="1" ht="15" customHeight="1" thickTop="1">
      <c r="A5" s="58">
        <f>IF(+'Data Entry Page'!A2&lt;&gt;"",+'Data Entry Page'!A2,"")</f>
      </c>
      <c r="B5" s="58"/>
      <c r="C5" s="58"/>
      <c r="E5" s="60">
        <f>IF(+'Data Entry Page'!H2&lt;&gt;"",+'Data Entry Page'!H2,"")</f>
      </c>
      <c r="F5" s="60" t="s">
        <v>276</v>
      </c>
      <c r="G5" s="61">
        <f>IF(+'Data Entry Page'!F1&lt;&gt;"",+'Data Entry Page'!F1,"")</f>
      </c>
      <c r="H5" s="60" t="s">
        <v>276</v>
      </c>
      <c r="I5" s="161">
        <f>IF(+'Data Entry Page'!L2&lt;&gt;"",+'Data Entry Page'!L2,"")</f>
      </c>
      <c r="L5" s="58">
        <f>IF(+'Data Entry Page'!N2&lt;&gt;"",+'Data Entry Page'!N2,"")</f>
      </c>
      <c r="M5" s="58"/>
      <c r="N5" s="58"/>
    </row>
    <row r="6" spans="1:14" s="50" customFormat="1" ht="13.5" customHeight="1">
      <c r="A6" s="101" t="s">
        <v>86</v>
      </c>
      <c r="B6" s="63"/>
      <c r="C6" s="63"/>
      <c r="E6" s="63" t="s">
        <v>87</v>
      </c>
      <c r="F6" s="63"/>
      <c r="G6" s="63"/>
      <c r="H6" s="63"/>
      <c r="I6" s="63"/>
      <c r="L6" s="63" t="s">
        <v>0</v>
      </c>
      <c r="M6" s="63"/>
      <c r="N6" s="63"/>
    </row>
    <row r="7" s="50" customFormat="1" ht="15" hidden="1">
      <c r="A7" s="91"/>
    </row>
    <row r="8" spans="1:15" s="62" customFormat="1" ht="2.25" customHeight="1">
      <c r="A8" s="306"/>
      <c r="B8" s="65"/>
      <c r="C8" s="65"/>
      <c r="D8" s="65"/>
      <c r="E8" s="65"/>
      <c r="F8" s="65"/>
      <c r="G8" s="65"/>
      <c r="H8" s="65"/>
      <c r="I8" s="65"/>
      <c r="J8" s="65"/>
      <c r="K8" s="65"/>
      <c r="L8" s="65"/>
      <c r="M8" s="65"/>
      <c r="N8" s="65"/>
      <c r="O8" s="65"/>
    </row>
    <row r="9" spans="1:15" s="50" customFormat="1" ht="2.25" customHeight="1">
      <c r="A9" s="255"/>
      <c r="B9" s="62"/>
      <c r="C9" s="62"/>
      <c r="D9" s="62"/>
      <c r="E9" s="62"/>
      <c r="F9" s="62"/>
      <c r="G9" s="68"/>
      <c r="H9" s="62"/>
      <c r="I9" s="108"/>
      <c r="J9" s="62"/>
      <c r="K9" s="62"/>
      <c r="L9" s="62"/>
      <c r="M9" s="62"/>
      <c r="N9" s="62"/>
      <c r="O9" s="62"/>
    </row>
    <row r="10" spans="1:14" ht="14.25" customHeight="1">
      <c r="A10" s="465" t="s">
        <v>128</v>
      </c>
      <c r="B10" s="465"/>
      <c r="C10" s="465"/>
      <c r="D10" s="465"/>
      <c r="E10" s="465"/>
      <c r="F10" s="465"/>
      <c r="G10" s="465"/>
      <c r="H10" s="465"/>
      <c r="I10" s="465"/>
      <c r="J10" s="465"/>
      <c r="K10" s="465"/>
      <c r="L10" s="465"/>
      <c r="M10" s="465"/>
      <c r="N10" s="465"/>
    </row>
    <row r="11" spans="1:14" ht="14.25" customHeight="1">
      <c r="A11" s="465"/>
      <c r="B11" s="465"/>
      <c r="C11" s="465"/>
      <c r="D11" s="465"/>
      <c r="E11" s="465"/>
      <c r="F11" s="465"/>
      <c r="G11" s="465"/>
      <c r="H11" s="465"/>
      <c r="I11" s="465"/>
      <c r="J11" s="465"/>
      <c r="K11" s="465"/>
      <c r="L11" s="465"/>
      <c r="M11" s="465"/>
      <c r="N11" s="465"/>
    </row>
    <row r="12" s="50" customFormat="1" ht="2.25" customHeight="1">
      <c r="A12" s="91"/>
    </row>
    <row r="13" spans="1:15" ht="14.25" customHeight="1">
      <c r="A13" s="260" t="s">
        <v>21</v>
      </c>
      <c r="B13" s="181" t="s">
        <v>68</v>
      </c>
      <c r="O13" s="182">
        <f>IF('Data Entry Page'!F46&lt;&gt;"",+'Data Entry Page'!F46,"")</f>
      </c>
    </row>
    <row r="14" s="50" customFormat="1" ht="2.25" customHeight="1">
      <c r="A14" s="91"/>
    </row>
    <row r="15" spans="1:13" ht="14.25" customHeight="1">
      <c r="A15" s="261" t="s">
        <v>22</v>
      </c>
      <c r="B15" s="181" t="s">
        <v>69</v>
      </c>
      <c r="M15" s="119"/>
    </row>
    <row r="16" spans="1:13" ht="14.25" customHeight="1">
      <c r="A16" s="260"/>
      <c r="B16" s="72" t="s">
        <v>287</v>
      </c>
      <c r="C16" s="72"/>
      <c r="D16" s="72"/>
      <c r="E16" s="72"/>
      <c r="F16" s="72"/>
      <c r="G16" s="72"/>
      <c r="H16" s="72"/>
      <c r="I16" s="72"/>
      <c r="J16" s="72"/>
      <c r="K16" s="72"/>
      <c r="L16" s="72"/>
      <c r="M16" s="119"/>
    </row>
    <row r="17" spans="1:13" ht="14.25" customHeight="1" hidden="1">
      <c r="A17" s="260"/>
      <c r="B17" s="72"/>
      <c r="C17" s="72"/>
      <c r="D17" s="72"/>
      <c r="E17" s="72"/>
      <c r="F17" s="72"/>
      <c r="G17" s="72"/>
      <c r="H17" s="72"/>
      <c r="I17" s="72"/>
      <c r="J17" s="72"/>
      <c r="K17" s="72"/>
      <c r="L17" s="72"/>
      <c r="M17" s="119"/>
    </row>
    <row r="18" spans="1:13" ht="14.25" customHeight="1" hidden="1">
      <c r="A18" s="260"/>
      <c r="B18" s="72"/>
      <c r="C18" s="72"/>
      <c r="D18" s="72"/>
      <c r="E18" s="72"/>
      <c r="F18" s="72"/>
      <c r="G18" s="72"/>
      <c r="H18" s="72"/>
      <c r="I18" s="72"/>
      <c r="J18" s="72"/>
      <c r="K18" s="72"/>
      <c r="L18" s="72"/>
      <c r="M18" s="119"/>
    </row>
    <row r="19" spans="1:13" ht="14.25" customHeight="1" hidden="1">
      <c r="A19" s="260"/>
      <c r="B19" s="72"/>
      <c r="C19" s="72"/>
      <c r="D19" s="72"/>
      <c r="E19" s="72"/>
      <c r="F19" s="72"/>
      <c r="G19" s="72"/>
      <c r="H19" s="72"/>
      <c r="I19" s="72"/>
      <c r="J19" s="72"/>
      <c r="K19" s="72"/>
      <c r="L19" s="72"/>
      <c r="M19" s="119"/>
    </row>
    <row r="20" spans="1:13" ht="14.25" customHeight="1" hidden="1">
      <c r="A20" s="260"/>
      <c r="B20" s="72"/>
      <c r="C20" s="72"/>
      <c r="D20" s="72"/>
      <c r="E20" s="72"/>
      <c r="F20" s="72"/>
      <c r="G20" s="72"/>
      <c r="H20" s="72"/>
      <c r="I20" s="72"/>
      <c r="J20" s="72"/>
      <c r="K20" s="72"/>
      <c r="L20" s="72"/>
      <c r="M20" s="119"/>
    </row>
    <row r="21" spans="1:13" ht="14.25" customHeight="1" hidden="1">
      <c r="A21" s="260"/>
      <c r="B21" s="72"/>
      <c r="C21" s="72"/>
      <c r="D21" s="72"/>
      <c r="E21" s="72"/>
      <c r="F21" s="72"/>
      <c r="G21" s="72"/>
      <c r="H21" s="72"/>
      <c r="I21" s="72"/>
      <c r="J21" s="72"/>
      <c r="K21" s="72"/>
      <c r="L21" s="72"/>
      <c r="M21" s="119"/>
    </row>
    <row r="22" spans="1:13" ht="14.25" customHeight="1" hidden="1">
      <c r="A22" s="260"/>
      <c r="B22" s="72"/>
      <c r="C22" s="72"/>
      <c r="D22" s="72"/>
      <c r="E22" s="72"/>
      <c r="F22" s="72"/>
      <c r="G22" s="72"/>
      <c r="H22" s="72"/>
      <c r="I22" s="72"/>
      <c r="J22" s="72"/>
      <c r="K22" s="72"/>
      <c r="L22" s="72"/>
      <c r="M22" s="119"/>
    </row>
    <row r="23" spans="1:13" ht="14.25" customHeight="1" hidden="1">
      <c r="A23" s="260"/>
      <c r="B23" s="72"/>
      <c r="C23" s="72"/>
      <c r="D23" s="72"/>
      <c r="E23" s="72"/>
      <c r="F23" s="72"/>
      <c r="G23" s="72"/>
      <c r="H23" s="72"/>
      <c r="I23" s="72"/>
      <c r="J23" s="72"/>
      <c r="K23" s="72"/>
      <c r="L23" s="72"/>
      <c r="M23" s="119"/>
    </row>
    <row r="24" spans="1:13" ht="14.25" customHeight="1" hidden="1">
      <c r="A24" s="260"/>
      <c r="B24" s="72"/>
      <c r="C24" s="72"/>
      <c r="D24" s="72"/>
      <c r="E24" s="72"/>
      <c r="F24" s="72"/>
      <c r="G24" s="72"/>
      <c r="H24" s="72"/>
      <c r="I24" s="72"/>
      <c r="J24" s="72"/>
      <c r="K24" s="72"/>
      <c r="L24" s="72"/>
      <c r="M24" s="119"/>
    </row>
    <row r="25" spans="1:13" ht="14.25" customHeight="1" hidden="1">
      <c r="A25" s="260"/>
      <c r="B25" s="72"/>
      <c r="C25" s="72"/>
      <c r="D25" s="72"/>
      <c r="E25" s="72"/>
      <c r="F25" s="72"/>
      <c r="G25" s="72"/>
      <c r="H25" s="72"/>
      <c r="I25" s="72"/>
      <c r="J25" s="72"/>
      <c r="K25" s="72"/>
      <c r="L25" s="72"/>
      <c r="M25" s="119"/>
    </row>
    <row r="26" spans="1:13" ht="14.25" customHeight="1" hidden="1">
      <c r="A26" s="260"/>
      <c r="B26" s="72"/>
      <c r="C26" s="72"/>
      <c r="D26" s="72"/>
      <c r="E26" s="72"/>
      <c r="F26" s="72"/>
      <c r="G26" s="72"/>
      <c r="H26" s="72"/>
      <c r="I26" s="72"/>
      <c r="J26" s="72"/>
      <c r="K26" s="72"/>
      <c r="L26" s="72"/>
      <c r="M26" s="119"/>
    </row>
    <row r="27" spans="1:13" ht="14.25" customHeight="1" hidden="1">
      <c r="A27" s="260"/>
      <c r="B27" s="72"/>
      <c r="C27" s="72"/>
      <c r="D27" s="72"/>
      <c r="E27" s="72"/>
      <c r="F27" s="72"/>
      <c r="G27" s="72"/>
      <c r="H27" s="72"/>
      <c r="I27" s="72"/>
      <c r="J27" s="72"/>
      <c r="K27" s="72"/>
      <c r="L27" s="72"/>
      <c r="M27" s="119"/>
    </row>
    <row r="28" spans="1:13" ht="14.25" customHeight="1" hidden="1">
      <c r="A28" s="260"/>
      <c r="B28" s="72"/>
      <c r="C28" s="72"/>
      <c r="D28" s="72"/>
      <c r="E28" s="72"/>
      <c r="F28" s="72"/>
      <c r="G28" s="72"/>
      <c r="H28" s="72"/>
      <c r="I28" s="72"/>
      <c r="J28" s="72"/>
      <c r="K28" s="72"/>
      <c r="L28" s="72"/>
      <c r="M28" s="119"/>
    </row>
    <row r="29" spans="1:13" ht="14.25" customHeight="1" hidden="1">
      <c r="A29" s="260"/>
      <c r="B29" s="72"/>
      <c r="C29" s="72"/>
      <c r="D29" s="72"/>
      <c r="E29" s="72"/>
      <c r="F29" s="72"/>
      <c r="G29" s="72"/>
      <c r="H29" s="72"/>
      <c r="I29" s="72"/>
      <c r="J29" s="72"/>
      <c r="K29" s="72"/>
      <c r="L29" s="72"/>
      <c r="M29" s="119"/>
    </row>
    <row r="30" spans="1:13" ht="14.25" customHeight="1" hidden="1">
      <c r="A30" s="260"/>
      <c r="B30" s="72"/>
      <c r="C30" s="72"/>
      <c r="D30" s="72"/>
      <c r="E30" s="72"/>
      <c r="F30" s="72"/>
      <c r="G30" s="72"/>
      <c r="H30" s="72"/>
      <c r="I30" s="72"/>
      <c r="J30" s="72"/>
      <c r="K30" s="72"/>
      <c r="L30" s="72"/>
      <c r="M30" s="119"/>
    </row>
    <row r="31" spans="1:13" ht="14.25" customHeight="1" hidden="1">
      <c r="A31" s="260"/>
      <c r="B31" s="72"/>
      <c r="C31" s="72"/>
      <c r="D31" s="72"/>
      <c r="E31" s="72"/>
      <c r="F31" s="72"/>
      <c r="G31" s="72"/>
      <c r="H31" s="72"/>
      <c r="I31" s="72"/>
      <c r="J31" s="72"/>
      <c r="K31" s="72"/>
      <c r="L31" s="72"/>
      <c r="M31" s="119"/>
    </row>
    <row r="32" spans="1:13" ht="12" customHeight="1">
      <c r="A32" s="260"/>
      <c r="B32" s="72"/>
      <c r="C32" s="72"/>
      <c r="D32" s="72"/>
      <c r="E32" s="72"/>
      <c r="F32" s="72"/>
      <c r="G32" s="72"/>
      <c r="H32" s="72"/>
      <c r="I32" s="72"/>
      <c r="J32" s="72"/>
      <c r="K32" s="72"/>
      <c r="L32" s="72"/>
      <c r="M32" s="119"/>
    </row>
    <row r="33" spans="1:13" ht="12" customHeight="1">
      <c r="A33" s="260"/>
      <c r="B33" s="72"/>
      <c r="C33" s="72"/>
      <c r="D33" s="72"/>
      <c r="E33" s="72"/>
      <c r="F33" s="72"/>
      <c r="G33" s="72"/>
      <c r="H33" s="72"/>
      <c r="I33" s="72"/>
      <c r="J33" s="72"/>
      <c r="K33" s="72"/>
      <c r="L33" s="72"/>
      <c r="M33" s="119"/>
    </row>
    <row r="34" s="50" customFormat="1" ht="2.25" customHeight="1">
      <c r="A34" s="91"/>
    </row>
    <row r="35" spans="1:15" ht="14.25" customHeight="1">
      <c r="A35" s="261" t="s">
        <v>23</v>
      </c>
      <c r="B35" s="181" t="s">
        <v>70</v>
      </c>
      <c r="M35" s="187">
        <f>IF(OR('Data Entry Page'!N46&lt;&gt;"",'Data Entry Page'!F48&lt;&gt;""),IF('Data Entry Page'!N46&gt;0,'Data Entry Page'!N46,0),"")</f>
      </c>
      <c r="N35" s="188"/>
      <c r="O35" s="187">
        <f>IF(OR('Data Entry Page'!N48&lt;&gt;"",'Data Entry Page'!F48&lt;&gt;""),IF('Data Entry Page'!N48&gt;0,'Data Entry Page'!N48,0),"")</f>
      </c>
    </row>
    <row r="36" spans="1:15" ht="14.25" customHeight="1">
      <c r="A36" s="262"/>
      <c r="M36" s="119" t="s">
        <v>63</v>
      </c>
      <c r="N36" s="119"/>
      <c r="O36" s="119" t="s">
        <v>64</v>
      </c>
    </row>
    <row r="37" spans="1:13" ht="14.25" customHeight="1">
      <c r="A37" s="261" t="s">
        <v>24</v>
      </c>
      <c r="B37" s="181" t="s">
        <v>71</v>
      </c>
      <c r="K37" s="119"/>
      <c r="M37" s="119"/>
    </row>
    <row r="38" spans="1:15" ht="14.25" customHeight="1">
      <c r="A38" s="262"/>
      <c r="B38" s="128" t="s">
        <v>288</v>
      </c>
      <c r="K38" s="119"/>
      <c r="O38" s="189">
        <f>IF(OR('Data Entry Page'!N51&lt;&gt;"",'Data Entry Page'!F48&lt;&gt;""),IF('Data Entry Page'!N51&gt;0,'Data Entry Page'!N51,""),"")</f>
      </c>
    </row>
    <row r="39" s="50" customFormat="1" ht="2.25" customHeight="1">
      <c r="A39" s="91"/>
    </row>
    <row r="40" spans="1:2" ht="14.25" customHeight="1">
      <c r="A40" s="261" t="s">
        <v>26</v>
      </c>
      <c r="B40" s="181" t="s">
        <v>277</v>
      </c>
    </row>
    <row r="41" spans="1:15" ht="14.25" customHeight="1">
      <c r="A41" s="260"/>
      <c r="B41" s="183" t="s">
        <v>279</v>
      </c>
      <c r="M41" s="184"/>
      <c r="N41" s="128" t="s">
        <v>278</v>
      </c>
      <c r="O41" s="185">
        <f>IF(OR('Data Entry Page'!F51&lt;&gt;"",'Data Entry Page'!F48&lt;&gt;""),IF('Data Entry Page'!F51&gt;0,'Data Entry Page'!F51,""),"")</f>
      </c>
    </row>
    <row r="42" s="50" customFormat="1" ht="2.25" customHeight="1">
      <c r="A42" s="91"/>
    </row>
    <row r="43" spans="1:2" ht="14.25" customHeight="1">
      <c r="A43" s="260"/>
      <c r="B43" s="181" t="s">
        <v>280</v>
      </c>
    </row>
    <row r="44" spans="1:15" ht="14.25" customHeight="1">
      <c r="A44" s="260"/>
      <c r="B44" s="183" t="s">
        <v>289</v>
      </c>
      <c r="M44" s="186"/>
      <c r="N44" s="128" t="s">
        <v>281</v>
      </c>
      <c r="O44" s="185">
        <f>IF(OR('Data Entry Page'!F53&lt;&gt;"",'Data Entry Page'!F48&lt;&gt;""),IF('Data Entry Page'!F53&gt;0,'Data Entry Page'!F53,""),"")</f>
      </c>
    </row>
    <row r="45" s="50" customFormat="1" ht="15" hidden="1">
      <c r="A45" s="91"/>
    </row>
    <row r="46" s="50" customFormat="1" ht="15" hidden="1">
      <c r="A46" s="91"/>
    </row>
    <row r="47" s="50" customFormat="1" ht="15" hidden="1">
      <c r="A47" s="91"/>
    </row>
    <row r="48" s="50" customFormat="1" ht="15" hidden="1">
      <c r="A48" s="91"/>
    </row>
    <row r="49" s="50" customFormat="1" ht="15" hidden="1">
      <c r="A49" s="91"/>
    </row>
    <row r="50" s="50" customFormat="1" ht="15" hidden="1">
      <c r="A50" s="91"/>
    </row>
    <row r="51" s="50" customFormat="1" ht="15" hidden="1">
      <c r="A51" s="91"/>
    </row>
    <row r="52" s="50" customFormat="1" ht="15" hidden="1">
      <c r="A52" s="91"/>
    </row>
    <row r="53" s="50" customFormat="1" ht="15" hidden="1">
      <c r="A53" s="91"/>
    </row>
    <row r="54" s="50" customFormat="1" ht="15" hidden="1">
      <c r="A54" s="91"/>
    </row>
    <row r="55" s="50" customFormat="1" ht="15" hidden="1">
      <c r="A55" s="91"/>
    </row>
    <row r="56" s="50" customFormat="1" ht="15" hidden="1">
      <c r="A56" s="91"/>
    </row>
    <row r="57" s="50" customFormat="1" ht="15" hidden="1">
      <c r="A57" s="91"/>
    </row>
    <row r="58" s="50" customFormat="1" ht="15" hidden="1">
      <c r="A58" s="91"/>
    </row>
    <row r="59" s="50" customFormat="1" ht="15" hidden="1">
      <c r="A59" s="91"/>
    </row>
    <row r="60" spans="1:15" ht="15" customHeight="1" hidden="1">
      <c r="A60" s="127" t="s">
        <v>65</v>
      </c>
      <c r="L60" s="50"/>
      <c r="M60" s="50"/>
      <c r="O60" s="239">
        <f>IF(O13&lt;&gt;"",IF('Data Entry Page'!F51&gt;0,+'Form B'!M35+'Form B'!O35+'Form B'!O41,+'Form B'!M35+'Form B'!O35+'Form B'!O44),"")</f>
      </c>
    </row>
    <row r="61" s="50" customFormat="1" ht="2.25" customHeight="1">
      <c r="A61" s="91"/>
    </row>
    <row r="62" s="50" customFormat="1" ht="15" hidden="1">
      <c r="A62" s="91"/>
    </row>
    <row r="63" s="50" customFormat="1" ht="2.25" customHeight="1">
      <c r="A63" s="91"/>
    </row>
    <row r="64" spans="1:19" s="62" customFormat="1" ht="12" customHeight="1">
      <c r="A64" s="503" t="s">
        <v>361</v>
      </c>
      <c r="B64" s="504"/>
      <c r="C64" s="504"/>
      <c r="D64" s="504"/>
      <c r="E64" s="504"/>
      <c r="F64" s="504"/>
      <c r="G64" s="504"/>
      <c r="H64" s="504"/>
      <c r="I64" s="504"/>
      <c r="J64" s="504"/>
      <c r="K64" s="504"/>
      <c r="L64" s="504"/>
      <c r="M64" s="504"/>
      <c r="N64" s="504"/>
      <c r="O64" s="504"/>
      <c r="P64" s="505"/>
      <c r="Q64" s="2"/>
      <c r="R64" s="2"/>
      <c r="S64" s="2"/>
    </row>
    <row r="65" spans="1:19" s="62" customFormat="1" ht="12" customHeight="1">
      <c r="A65" s="506"/>
      <c r="B65" s="507"/>
      <c r="C65" s="507"/>
      <c r="D65" s="507"/>
      <c r="E65" s="507"/>
      <c r="F65" s="507"/>
      <c r="G65" s="507"/>
      <c r="H65" s="507"/>
      <c r="I65" s="507"/>
      <c r="J65" s="507"/>
      <c r="K65" s="507"/>
      <c r="L65" s="507"/>
      <c r="M65" s="507"/>
      <c r="N65" s="507"/>
      <c r="O65" s="507"/>
      <c r="P65" s="508"/>
      <c r="Q65" s="2"/>
      <c r="R65" s="2"/>
      <c r="S65" s="2"/>
    </row>
    <row r="66" spans="1:19" s="62" customFormat="1" ht="12" customHeight="1">
      <c r="A66" s="506"/>
      <c r="B66" s="507"/>
      <c r="C66" s="507"/>
      <c r="D66" s="507"/>
      <c r="E66" s="507"/>
      <c r="F66" s="507"/>
      <c r="G66" s="507"/>
      <c r="H66" s="507"/>
      <c r="I66" s="507"/>
      <c r="J66" s="507"/>
      <c r="K66" s="507"/>
      <c r="L66" s="507"/>
      <c r="M66" s="507"/>
      <c r="N66" s="507"/>
      <c r="O66" s="507"/>
      <c r="P66" s="508"/>
      <c r="Q66" s="2"/>
      <c r="R66" s="2"/>
      <c r="S66" s="2"/>
    </row>
    <row r="67" spans="1:19" s="62" customFormat="1" ht="12" customHeight="1">
      <c r="A67" s="509"/>
      <c r="B67" s="510"/>
      <c r="C67" s="510"/>
      <c r="D67" s="510"/>
      <c r="E67" s="510"/>
      <c r="F67" s="510"/>
      <c r="G67" s="510"/>
      <c r="H67" s="510"/>
      <c r="I67" s="510"/>
      <c r="J67" s="510"/>
      <c r="K67" s="510"/>
      <c r="L67" s="510"/>
      <c r="M67" s="510"/>
      <c r="N67" s="510"/>
      <c r="O67" s="510"/>
      <c r="P67" s="511"/>
      <c r="Q67" s="2"/>
      <c r="R67" s="2"/>
      <c r="S67" s="2"/>
    </row>
    <row r="68" spans="1:19" s="62" customFormat="1" ht="3" customHeight="1">
      <c r="A68" s="322"/>
      <c r="B68" s="322"/>
      <c r="C68" s="322"/>
      <c r="D68" s="322"/>
      <c r="E68" s="322"/>
      <c r="F68" s="322"/>
      <c r="G68" s="323"/>
      <c r="H68" s="322"/>
      <c r="I68" s="323"/>
      <c r="J68" s="322"/>
      <c r="K68" s="323"/>
      <c r="L68" s="322"/>
      <c r="M68" s="323"/>
      <c r="N68" s="322"/>
      <c r="O68" s="323"/>
      <c r="P68" s="322"/>
      <c r="Q68" s="2"/>
      <c r="R68" s="2"/>
      <c r="S68" s="2"/>
    </row>
    <row r="69" spans="1:15" s="235" customFormat="1" ht="14.25" customHeight="1">
      <c r="A69" s="257"/>
      <c r="B69" s="257"/>
      <c r="C69" s="257"/>
      <c r="D69" s="257"/>
      <c r="E69" s="257"/>
      <c r="F69" s="257"/>
      <c r="G69" s="256" t="s">
        <v>3</v>
      </c>
      <c r="H69" s="258"/>
      <c r="I69" s="234" t="s">
        <v>5</v>
      </c>
      <c r="K69" s="236" t="s">
        <v>6</v>
      </c>
      <c r="M69" s="259" t="s">
        <v>7</v>
      </c>
      <c r="O69" s="264" t="s">
        <v>49</v>
      </c>
    </row>
    <row r="70" s="50" customFormat="1" ht="2.25" customHeight="1">
      <c r="A70" s="91"/>
    </row>
    <row r="71" spans="1:9" ht="14.25" customHeight="1">
      <c r="A71" s="261" t="s">
        <v>27</v>
      </c>
      <c r="B71" s="181" t="s">
        <v>282</v>
      </c>
      <c r="I71" s="184"/>
    </row>
    <row r="72" spans="1:2" ht="14.25" customHeight="1">
      <c r="A72" s="260"/>
      <c r="B72" s="191" t="s">
        <v>342</v>
      </c>
    </row>
    <row r="73" spans="1:15" ht="14.25" customHeight="1">
      <c r="A73" s="260"/>
      <c r="B73" s="191" t="s">
        <v>343</v>
      </c>
      <c r="G73" s="149">
        <f>IF('Data Entry Page'!$F$46&lt;&gt;"",IF(OR('Data Entry Page'!$F$48="No",'Data Entry Page'!$N$51&gt;0),0,+'Summary Page'!K20),"")</f>
      </c>
      <c r="H73" s="191"/>
      <c r="I73" s="149">
        <f>IF('Data Entry Page'!$F$46&lt;&gt;"",IF(OR('Data Entry Page'!$F$48="No",'Data Entry Page'!$N$51&gt;0),0,+'Summary Page'!M20),"")</f>
      </c>
      <c r="J73" s="191"/>
      <c r="K73" s="149">
        <f>IF('Data Entry Page'!$F$46&lt;&gt;"",IF(OR('Data Entry Page'!$F$48="No",'Data Entry Page'!$N$51&gt;0),0,+'Summary Page'!O20),"")</f>
      </c>
      <c r="L73" s="191"/>
      <c r="M73" s="149">
        <f>IF('Data Entry Page'!$F$46&lt;&gt;"",IF(OR('Data Entry Page'!$F$48="No",'Data Entry Page'!$N$51&gt;0),0,+'Summary Page'!Q20),"")</f>
      </c>
      <c r="N73" s="191"/>
      <c r="O73" s="149">
        <f>IF('Data Entry Page'!$F$46&lt;&gt;"",IF(OR('Data Entry Page'!$F$48="No",'Data Entry Page'!$N$51&gt;0),0,+'Summary Page'!S20),"")</f>
      </c>
    </row>
    <row r="74" spans="1:15" s="50" customFormat="1" ht="2.25" customHeight="1">
      <c r="A74" s="91"/>
      <c r="G74" s="191"/>
      <c r="H74" s="191"/>
      <c r="I74" s="191"/>
      <c r="J74" s="191"/>
      <c r="K74" s="191"/>
      <c r="L74" s="191"/>
      <c r="M74" s="191"/>
      <c r="N74" s="191"/>
      <c r="O74" s="191"/>
    </row>
    <row r="75" spans="1:15" ht="14.25" customHeight="1">
      <c r="A75" s="261" t="s">
        <v>28</v>
      </c>
      <c r="B75" s="181" t="s">
        <v>283</v>
      </c>
      <c r="G75" s="191"/>
      <c r="H75" s="191"/>
      <c r="I75" s="330"/>
      <c r="J75" s="191"/>
      <c r="K75" s="191"/>
      <c r="L75" s="191"/>
      <c r="M75" s="191"/>
      <c r="N75" s="191"/>
      <c r="O75" s="191"/>
    </row>
    <row r="76" spans="1:15" ht="14.25" customHeight="1">
      <c r="A76" s="260"/>
      <c r="B76" s="329" t="s">
        <v>344</v>
      </c>
      <c r="C76" s="72"/>
      <c r="D76" s="72"/>
      <c r="E76" s="72"/>
      <c r="F76" s="72"/>
      <c r="G76" s="149">
        <f>IF('Data Entry Page'!$F$48&lt;&gt;"",IF($O41&lt;&gt;"",+$O41+G73,IF($O44&lt;&gt;"",+$O44,"")),"")</f>
      </c>
      <c r="H76" s="148"/>
      <c r="I76" s="149">
        <f>IF('Data Entry Page'!$F$48&lt;&gt;"",IF($O41&lt;&gt;"",+$O41+I73,IF($O44&lt;&gt;"",+$O44,"")),"")</f>
      </c>
      <c r="J76" s="191"/>
      <c r="K76" s="149">
        <f>IF('Data Entry Page'!$F$48&lt;&gt;"",IF($O41&lt;&gt;"",+$O41+K73,IF($O44&lt;&gt;"",+$O44,"")),"")</f>
      </c>
      <c r="L76" s="191"/>
      <c r="M76" s="149">
        <f>IF('Data Entry Page'!$F$48&lt;&gt;"",IF($O41&lt;&gt;"",+$O41+M73,IF($O44&lt;&gt;"",+$O44,"")),"")</f>
      </c>
      <c r="N76" s="191"/>
      <c r="O76" s="149">
        <f>IF('Data Entry Page'!$F$48&lt;&gt;"",IF($O41&lt;&gt;"",+$O41+O73,IF($O44&lt;&gt;"",+$O44,"")),"")</f>
      </c>
    </row>
    <row r="77" spans="1:15" s="50" customFormat="1" ht="2.25" customHeight="1">
      <c r="A77" s="91"/>
      <c r="G77" s="191"/>
      <c r="H77" s="191"/>
      <c r="I77" s="191"/>
      <c r="J77" s="191"/>
      <c r="K77" s="191"/>
      <c r="L77" s="191"/>
      <c r="M77" s="191"/>
      <c r="N77" s="191"/>
      <c r="O77" s="191"/>
    </row>
    <row r="78" spans="1:15" ht="14.25" customHeight="1">
      <c r="A78" s="261" t="s">
        <v>29</v>
      </c>
      <c r="B78" s="231" t="s">
        <v>30</v>
      </c>
      <c r="C78" s="72"/>
      <c r="D78" s="72"/>
      <c r="E78" s="72"/>
      <c r="F78" s="72"/>
      <c r="G78" s="148"/>
      <c r="H78" s="148"/>
      <c r="I78" s="331"/>
      <c r="J78" s="191"/>
      <c r="K78" s="191"/>
      <c r="L78" s="191"/>
      <c r="M78" s="191"/>
      <c r="N78" s="191"/>
      <c r="O78" s="191"/>
    </row>
    <row r="79" spans="1:15" ht="14.25" customHeight="1">
      <c r="A79" s="260"/>
      <c r="B79" s="148" t="s">
        <v>299</v>
      </c>
      <c r="C79" s="72"/>
      <c r="D79" s="72"/>
      <c r="E79" s="72"/>
      <c r="F79" s="72"/>
      <c r="G79" s="332">
        <f>IF($O$13&lt;&gt;"",IF('Data Entry Page'!$F$48&lt;&gt;"",+'Form A'!I59,""),"")</f>
      </c>
      <c r="H79" s="148"/>
      <c r="I79" s="332">
        <f>IF($O$13&lt;&gt;"",IF('Data Entry Page'!$F$48&lt;&gt;"",+'Form A'!K59,""),"")</f>
      </c>
      <c r="J79" s="191"/>
      <c r="K79" s="332">
        <f>IF($O$13&lt;&gt;"",IF('Data Entry Page'!$F$48&lt;&gt;"",+'Form A'!M59,""),"")</f>
      </c>
      <c r="L79" s="191"/>
      <c r="M79" s="332">
        <f>IF($O$13&lt;&gt;"",IF('Data Entry Page'!$F$48&lt;&gt;"",+'Form A'!O59,""),"")</f>
      </c>
      <c r="N79" s="191"/>
      <c r="O79" s="332">
        <f>IF($O$13&lt;&gt;"",IF('Data Entry Page'!$F$48&lt;&gt;"",+'Form A'!T59,""),"")</f>
      </c>
    </row>
    <row r="80" spans="1:15" s="50" customFormat="1" ht="2.25" customHeight="1">
      <c r="A80" s="91"/>
      <c r="G80" s="191"/>
      <c r="H80" s="191"/>
      <c r="I80" s="191"/>
      <c r="J80" s="191"/>
      <c r="K80" s="191"/>
      <c r="L80" s="191"/>
      <c r="M80" s="191"/>
      <c r="N80" s="191"/>
      <c r="O80" s="191"/>
    </row>
    <row r="81" spans="1:15" ht="14.25" customHeight="1">
      <c r="A81" s="261" t="s">
        <v>31</v>
      </c>
      <c r="B81" s="181" t="s">
        <v>398</v>
      </c>
      <c r="G81" s="191"/>
      <c r="H81" s="191"/>
      <c r="I81" s="331"/>
      <c r="J81" s="191"/>
      <c r="K81" s="191"/>
      <c r="L81" s="191"/>
      <c r="M81" s="191"/>
      <c r="N81" s="191"/>
      <c r="O81" s="191"/>
    </row>
    <row r="82" spans="1:15" ht="14.25" customHeight="1" hidden="1">
      <c r="A82" s="260"/>
      <c r="B82" s="191"/>
      <c r="G82" s="191"/>
      <c r="H82" s="191"/>
      <c r="I82" s="331"/>
      <c r="J82" s="191"/>
      <c r="K82" s="191"/>
      <c r="L82" s="191"/>
      <c r="M82" s="191"/>
      <c r="N82" s="191"/>
      <c r="O82" s="191"/>
    </row>
    <row r="83" spans="1:15" ht="14.25" customHeight="1">
      <c r="A83" s="260"/>
      <c r="B83" s="191" t="s">
        <v>345</v>
      </c>
      <c r="G83" s="48">
        <f>IF(OR(G76&lt;&gt;"",G79&lt;&gt;""),ROUND(G76*G79/100,0),"")</f>
      </c>
      <c r="H83" s="191"/>
      <c r="I83" s="48">
        <f>IF(OR(I76&lt;&gt;"",I79&lt;&gt;""),ROUND(I76*I79/100,0),"")</f>
      </c>
      <c r="J83" s="191"/>
      <c r="K83" s="48">
        <f>IF(OR(K76&lt;&gt;"",K79&lt;&gt;""),ROUND(K76*K79/100,0),"")</f>
      </c>
      <c r="L83" s="191"/>
      <c r="M83" s="48">
        <f>IF(OR(M76&lt;&gt;"",M79&lt;&gt;""),ROUND(M76*M79/100,0),"")</f>
      </c>
      <c r="N83" s="191"/>
      <c r="O83" s="48">
        <f>IF(OR(O76&lt;&gt;"",O79&lt;&gt;""),ROUND(O76*O79/100,0),"")</f>
      </c>
    </row>
    <row r="84" spans="1:15" s="50" customFormat="1" ht="2.25" customHeight="1">
      <c r="A84" s="91"/>
      <c r="G84" s="191"/>
      <c r="H84" s="191"/>
      <c r="I84" s="191"/>
      <c r="J84" s="191"/>
      <c r="K84" s="191"/>
      <c r="L84" s="191"/>
      <c r="M84" s="191"/>
      <c r="N84" s="191"/>
      <c r="O84" s="191"/>
    </row>
    <row r="85" spans="1:15" ht="14.25" customHeight="1">
      <c r="A85" s="261" t="s">
        <v>32</v>
      </c>
      <c r="B85" s="181" t="s">
        <v>284</v>
      </c>
      <c r="G85" s="191"/>
      <c r="H85" s="191"/>
      <c r="I85" s="191"/>
      <c r="J85" s="191"/>
      <c r="K85" s="191"/>
      <c r="L85" s="191"/>
      <c r="M85" s="191"/>
      <c r="N85" s="191"/>
      <c r="O85" s="191"/>
    </row>
    <row r="86" spans="1:15" ht="14.25" customHeight="1">
      <c r="A86" s="260"/>
      <c r="B86" s="191" t="s">
        <v>285</v>
      </c>
      <c r="G86" s="333">
        <f>IF('Data Entry Page'!$P$5=2015,0.008,"Use PY Calculator")</f>
        <v>0.008</v>
      </c>
      <c r="H86" s="190"/>
      <c r="I86" s="333">
        <f>IF('Data Entry Page'!$P$5=2015,0.008,"Use PY Calculator")</f>
        <v>0.008</v>
      </c>
      <c r="J86" s="190"/>
      <c r="K86" s="333">
        <f>IF('Data Entry Page'!$P$5=2015,0.008,"Use PY Calculator")</f>
        <v>0.008</v>
      </c>
      <c r="L86" s="190"/>
      <c r="M86" s="333">
        <f>IF('Data Entry Page'!$P$5=2015,0.008,"Use PY Calculator")</f>
        <v>0.008</v>
      </c>
      <c r="N86" s="191"/>
      <c r="O86" s="333">
        <f>IF('Data Entry Page'!$P$5=2015,0.008,"Use PY Calculator")</f>
        <v>0.008</v>
      </c>
    </row>
    <row r="87" spans="1:15" s="50" customFormat="1" ht="2.25" customHeight="1">
      <c r="A87" s="91"/>
      <c r="G87" s="191"/>
      <c r="H87" s="191"/>
      <c r="I87" s="191"/>
      <c r="J87" s="191"/>
      <c r="K87" s="191"/>
      <c r="L87" s="191"/>
      <c r="M87" s="191"/>
      <c r="N87" s="191"/>
      <c r="O87" s="191"/>
    </row>
    <row r="88" spans="1:15" ht="14.25" customHeight="1">
      <c r="A88" s="261" t="s">
        <v>34</v>
      </c>
      <c r="B88" s="181" t="s">
        <v>286</v>
      </c>
      <c r="G88" s="191"/>
      <c r="H88" s="191"/>
      <c r="I88" s="191"/>
      <c r="J88" s="191"/>
      <c r="K88" s="191"/>
      <c r="L88" s="191"/>
      <c r="M88" s="191"/>
      <c r="N88" s="191"/>
      <c r="O88" s="191"/>
    </row>
    <row r="89" spans="1:15" ht="14.25" customHeight="1">
      <c r="A89" s="260"/>
      <c r="B89" s="191" t="s">
        <v>346</v>
      </c>
      <c r="G89" s="208">
        <f>IF(AND(G83&lt;&gt;"",G86&lt;&gt;""),ROUND(G83*G86,0),"")</f>
      </c>
      <c r="H89" s="209"/>
      <c r="I89" s="208">
        <f>IF(AND(I83&lt;&gt;"",I86&lt;&gt;""),ROUND(I83*I86,0),"")</f>
      </c>
      <c r="J89" s="209"/>
      <c r="K89" s="208">
        <f>IF(AND(K83&lt;&gt;"",K86&lt;&gt;""),ROUND(K83*K86,0),"")</f>
      </c>
      <c r="L89" s="209"/>
      <c r="M89" s="208">
        <f>IF(AND(M83&lt;&gt;"",M86&lt;&gt;""),ROUND(M83*M86,0),"")</f>
      </c>
      <c r="N89" s="209"/>
      <c r="O89" s="208">
        <f>IF(AND(O83&lt;&gt;"",O86&lt;&gt;""),ROUND(O83*O86,0),"")</f>
      </c>
    </row>
    <row r="90" spans="1:15" s="50" customFormat="1" ht="2.25" customHeight="1">
      <c r="A90" s="91"/>
      <c r="G90" s="191"/>
      <c r="H90" s="191"/>
      <c r="I90" s="191"/>
      <c r="J90" s="191"/>
      <c r="K90" s="191"/>
      <c r="L90" s="191"/>
      <c r="M90" s="191"/>
      <c r="N90" s="191"/>
      <c r="O90" s="191"/>
    </row>
    <row r="91" spans="1:15" ht="14.25" customHeight="1">
      <c r="A91" s="261" t="s">
        <v>35</v>
      </c>
      <c r="B91" s="181" t="s">
        <v>399</v>
      </c>
      <c r="G91" s="191"/>
      <c r="H91" s="191"/>
      <c r="I91" s="191"/>
      <c r="J91" s="191"/>
      <c r="K91" s="191"/>
      <c r="L91" s="191"/>
      <c r="M91" s="191"/>
      <c r="N91" s="191"/>
      <c r="O91" s="191"/>
    </row>
    <row r="92" spans="1:15" ht="14.25" customHeight="1" hidden="1">
      <c r="A92" s="260"/>
      <c r="B92" s="191"/>
      <c r="G92" s="191"/>
      <c r="H92" s="191"/>
      <c r="I92" s="191"/>
      <c r="J92" s="191"/>
      <c r="K92" s="191"/>
      <c r="L92" s="191"/>
      <c r="M92" s="191"/>
      <c r="N92" s="191"/>
      <c r="O92" s="191"/>
    </row>
    <row r="93" spans="1:15" ht="14.25" customHeight="1">
      <c r="A93" s="260"/>
      <c r="B93" s="191" t="s">
        <v>347</v>
      </c>
      <c r="G93" s="48">
        <f>IF(OR(G83&lt;&gt;"",G89&lt;&gt;""),+G83+G89,"")</f>
      </c>
      <c r="H93" s="191"/>
      <c r="I93" s="48">
        <f>IF(OR(I83&lt;&gt;"",I89&lt;&gt;""),+I83+I89,"")</f>
      </c>
      <c r="J93" s="191"/>
      <c r="K93" s="48">
        <f>IF(OR(K83&lt;&gt;"",K89&lt;&gt;""),+K83+K89,"")</f>
      </c>
      <c r="L93" s="191"/>
      <c r="M93" s="48">
        <f>IF(OR(M83&lt;&gt;"",M89&lt;&gt;""),+M83+M89,"")</f>
      </c>
      <c r="N93" s="191"/>
      <c r="O93" s="48">
        <f>IF(OR(O83&lt;&gt;"",O89&lt;&gt;""),+O83+O89,"")</f>
      </c>
    </row>
    <row r="94" spans="1:15" s="50" customFormat="1" ht="2.25" customHeight="1">
      <c r="A94" s="91"/>
      <c r="G94" s="191"/>
      <c r="H94" s="191"/>
      <c r="I94" s="191"/>
      <c r="J94" s="191"/>
      <c r="K94" s="191"/>
      <c r="L94" s="191"/>
      <c r="M94" s="191"/>
      <c r="N94" s="191"/>
      <c r="O94" s="191"/>
    </row>
    <row r="95" spans="1:15" ht="14.25" customHeight="1">
      <c r="A95" s="261" t="s">
        <v>36</v>
      </c>
      <c r="B95" s="181" t="s">
        <v>25</v>
      </c>
      <c r="G95" s="191"/>
      <c r="H95" s="191"/>
      <c r="I95" s="191"/>
      <c r="J95" s="191"/>
      <c r="K95" s="191"/>
      <c r="L95" s="191"/>
      <c r="M95" s="191"/>
      <c r="N95" s="191"/>
      <c r="O95" s="191"/>
    </row>
    <row r="96" spans="1:15" ht="14.25" customHeight="1">
      <c r="A96" s="260"/>
      <c r="B96" s="191" t="s">
        <v>300</v>
      </c>
      <c r="G96" s="208">
        <f>IF($O$13&lt;&gt;"",IF('Data Entry Page'!$F$48&lt;&gt;"",'Informational Form A'!I38,""),"")</f>
      </c>
      <c r="H96" s="191"/>
      <c r="I96" s="208">
        <f>IF($O$13&lt;&gt;"",IF('Data Entry Page'!$F$48&lt;&gt;"",'Informational Form A'!K38,""),"")</f>
      </c>
      <c r="J96" s="191"/>
      <c r="K96" s="208">
        <f>IF($O$13&lt;&gt;"",IF('Data Entry Page'!$F$48&lt;&gt;"",'Informational Form A'!M38,""),"")</f>
      </c>
      <c r="L96" s="191"/>
      <c r="M96" s="208">
        <f>IF($O$13&lt;&gt;"",IF('Data Entry Page'!$F$48&lt;&gt;"",'Informational Form A'!O38,""),"")</f>
      </c>
      <c r="N96" s="191"/>
      <c r="O96" s="208">
        <f>IF($O$13&lt;&gt;"",IF('Data Entry Page'!$F$48&lt;&gt;"",'Informational Form A'!Q38,""),"")</f>
      </c>
    </row>
    <row r="97" spans="1:15" s="50" customFormat="1" ht="2.25" customHeight="1">
      <c r="A97" s="91"/>
      <c r="G97" s="191"/>
      <c r="H97" s="191"/>
      <c r="I97" s="191"/>
      <c r="J97" s="191"/>
      <c r="K97" s="191"/>
      <c r="L97" s="191"/>
      <c r="M97" s="191"/>
      <c r="N97" s="191"/>
      <c r="O97" s="191"/>
    </row>
    <row r="98" spans="1:15" ht="14.25" customHeight="1">
      <c r="A98" s="261" t="s">
        <v>37</v>
      </c>
      <c r="B98" s="181" t="s">
        <v>301</v>
      </c>
      <c r="G98" s="191"/>
      <c r="H98" s="191"/>
      <c r="I98" s="191"/>
      <c r="J98" s="191"/>
      <c r="K98" s="191"/>
      <c r="L98" s="191"/>
      <c r="M98" s="191"/>
      <c r="N98" s="191"/>
      <c r="O98" s="191"/>
    </row>
    <row r="99" spans="1:15" ht="10.5" customHeight="1">
      <c r="A99" s="261"/>
      <c r="B99" s="498" t="s">
        <v>292</v>
      </c>
      <c r="C99" s="499"/>
      <c r="D99" s="499"/>
      <c r="E99" s="499"/>
      <c r="F99" s="499"/>
      <c r="G99" s="468"/>
      <c r="H99" s="468"/>
      <c r="I99" s="468"/>
      <c r="J99" s="191"/>
      <c r="K99" s="191"/>
      <c r="L99" s="191"/>
      <c r="M99" s="191"/>
      <c r="N99" s="191"/>
      <c r="O99" s="191"/>
    </row>
    <row r="100" spans="1:15" ht="14.25" customHeight="1">
      <c r="A100" s="261"/>
      <c r="B100" s="499"/>
      <c r="C100" s="499"/>
      <c r="D100" s="499"/>
      <c r="E100" s="499"/>
      <c r="F100" s="499"/>
      <c r="G100" s="468"/>
      <c r="H100" s="468"/>
      <c r="I100" s="468"/>
      <c r="J100" s="191"/>
      <c r="K100" s="191"/>
      <c r="L100" s="191"/>
      <c r="M100" s="191"/>
      <c r="N100" s="191"/>
      <c r="O100" s="191"/>
    </row>
    <row r="101" spans="1:15" ht="14.25" customHeight="1">
      <c r="A101" s="260"/>
      <c r="B101" s="191" t="s">
        <v>348</v>
      </c>
      <c r="G101" s="227">
        <f>IF(G96&lt;&gt;"",IF(G96=0,0,+ROUND(G93/G96*100,4)),"")</f>
      </c>
      <c r="H101" s="191"/>
      <c r="I101" s="227">
        <f>IF(I96&lt;&gt;"",IF(I96=0,0,+ROUND(I93/I96*100,4)),"")</f>
      </c>
      <c r="J101" s="191"/>
      <c r="K101" s="227">
        <f>IF(K96&lt;&gt;"",IF(K96=0,0,+ROUND(K93/K96*100,4)),"")</f>
      </c>
      <c r="L101" s="191"/>
      <c r="M101" s="227">
        <f>IF(M96&lt;&gt;"",IF(M96=0,0,+ROUND(M93/M96*100,4)),"")</f>
      </c>
      <c r="N101" s="191"/>
      <c r="O101" s="227">
        <f>IF(O96&lt;&gt;"",IF(O96=0,0,+ROUND(O93/O96*100,4)),"")</f>
      </c>
    </row>
    <row r="102" spans="1:2" s="50" customFormat="1" ht="2.25" customHeight="1">
      <c r="A102" s="91"/>
      <c r="B102" s="266"/>
    </row>
    <row r="103" spans="1:2" s="225" customFormat="1" ht="13.5" customHeight="1">
      <c r="A103" s="269" t="s">
        <v>38</v>
      </c>
      <c r="B103" s="181" t="s">
        <v>320</v>
      </c>
    </row>
    <row r="104" spans="1:15" s="225" customFormat="1" ht="14.25" customHeight="1">
      <c r="A104" s="269"/>
      <c r="B104" s="500" t="s">
        <v>396</v>
      </c>
      <c r="C104" s="501"/>
      <c r="D104" s="501"/>
      <c r="E104" s="501"/>
      <c r="F104" s="501"/>
      <c r="G104" s="501"/>
      <c r="H104" s="501"/>
      <c r="I104" s="501"/>
      <c r="J104" s="501"/>
      <c r="K104" s="501"/>
      <c r="L104" s="501"/>
      <c r="M104" s="501"/>
      <c r="N104" s="468"/>
      <c r="O104" s="468"/>
    </row>
    <row r="105" spans="1:15" s="225" customFormat="1" ht="14.25" customHeight="1">
      <c r="A105" s="269"/>
      <c r="B105" s="500"/>
      <c r="C105" s="501"/>
      <c r="D105" s="501"/>
      <c r="E105" s="501"/>
      <c r="F105" s="501"/>
      <c r="G105" s="501"/>
      <c r="H105" s="501"/>
      <c r="I105" s="501"/>
      <c r="J105" s="501"/>
      <c r="K105" s="501"/>
      <c r="L105" s="501"/>
      <c r="M105" s="501"/>
      <c r="N105" s="468"/>
      <c r="O105" s="468"/>
    </row>
    <row r="106" spans="1:15" s="225" customFormat="1" ht="14.25" customHeight="1">
      <c r="A106" s="269"/>
      <c r="B106" s="501"/>
      <c r="C106" s="501"/>
      <c r="D106" s="501"/>
      <c r="E106" s="501"/>
      <c r="F106" s="501"/>
      <c r="G106" s="501"/>
      <c r="H106" s="501"/>
      <c r="I106" s="501"/>
      <c r="J106" s="501"/>
      <c r="K106" s="501"/>
      <c r="L106" s="501"/>
      <c r="M106" s="501"/>
      <c r="N106" s="468"/>
      <c r="O106" s="468"/>
    </row>
    <row r="107" spans="1:15" s="225" customFormat="1" ht="14.25" customHeight="1">
      <c r="A107" s="269"/>
      <c r="B107" s="501"/>
      <c r="C107" s="501"/>
      <c r="D107" s="501"/>
      <c r="E107" s="501"/>
      <c r="F107" s="501"/>
      <c r="G107" s="501"/>
      <c r="H107" s="501"/>
      <c r="I107" s="501"/>
      <c r="J107" s="501"/>
      <c r="K107" s="501"/>
      <c r="L107" s="501"/>
      <c r="M107" s="501"/>
      <c r="N107" s="468"/>
      <c r="O107" s="468"/>
    </row>
    <row r="108" spans="1:15" s="225" customFormat="1" ht="2.25" customHeight="1">
      <c r="A108" s="269"/>
      <c r="B108" s="257"/>
      <c r="C108" s="257"/>
      <c r="D108" s="257"/>
      <c r="E108" s="257"/>
      <c r="F108" s="257"/>
      <c r="G108" s="257"/>
      <c r="H108" s="257"/>
      <c r="I108" s="257"/>
      <c r="J108" s="257"/>
      <c r="K108" s="257"/>
      <c r="L108" s="257"/>
      <c r="M108" s="257"/>
      <c r="N108" s="257"/>
      <c r="O108" s="257"/>
    </row>
    <row r="109" spans="1:15" s="225" customFormat="1" ht="15" customHeight="1">
      <c r="A109" s="269"/>
      <c r="B109" s="502" t="s">
        <v>397</v>
      </c>
      <c r="C109" s="501"/>
      <c r="D109" s="501"/>
      <c r="E109" s="501"/>
      <c r="F109" s="501"/>
      <c r="G109" s="501"/>
      <c r="H109" s="501"/>
      <c r="I109" s="501"/>
      <c r="J109" s="501"/>
      <c r="K109" s="501"/>
      <c r="L109" s="501"/>
      <c r="M109" s="501"/>
      <c r="N109" s="468"/>
      <c r="O109" s="468"/>
    </row>
    <row r="110" spans="1:15" s="225" customFormat="1" ht="15" customHeight="1">
      <c r="A110" s="269"/>
      <c r="B110" s="501"/>
      <c r="C110" s="501"/>
      <c r="D110" s="501"/>
      <c r="E110" s="501"/>
      <c r="F110" s="501"/>
      <c r="G110" s="501"/>
      <c r="H110" s="501"/>
      <c r="I110" s="501"/>
      <c r="J110" s="501"/>
      <c r="K110" s="501"/>
      <c r="L110" s="501"/>
      <c r="M110" s="501"/>
      <c r="N110" s="468"/>
      <c r="O110" s="468"/>
    </row>
    <row r="111" spans="1:15" s="225" customFormat="1" ht="2.25" customHeight="1">
      <c r="A111" s="269"/>
      <c r="B111" s="324"/>
      <c r="C111" s="324"/>
      <c r="D111" s="324"/>
      <c r="E111" s="324"/>
      <c r="F111" s="324"/>
      <c r="G111" s="324"/>
      <c r="H111" s="324"/>
      <c r="I111" s="324"/>
      <c r="J111" s="324"/>
      <c r="K111" s="324"/>
      <c r="L111" s="324"/>
      <c r="M111" s="324"/>
      <c r="N111" s="324"/>
      <c r="O111" s="324"/>
    </row>
    <row r="112" spans="1:15" s="225" customFormat="1" ht="15.75" customHeight="1">
      <c r="A112" s="276"/>
      <c r="B112" s="148" t="s">
        <v>349</v>
      </c>
      <c r="G112" s="334">
        <f>IF(G76&gt;G101,G76,G101)</f>
      </c>
      <c r="H112" s="291"/>
      <c r="I112" s="334">
        <f>IF(I76&gt;I101,I76,I101)</f>
      </c>
      <c r="J112" s="291"/>
      <c r="K112" s="334">
        <f>IF(K76&gt;K101,K76,K101)</f>
      </c>
      <c r="L112" s="291"/>
      <c r="M112" s="334">
        <f>IF(M76&gt;M101,M76,M101)</f>
      </c>
      <c r="N112" s="291"/>
      <c r="O112" s="334">
        <f>IF(O76&gt;O101,O76,O101)</f>
      </c>
    </row>
    <row r="113" spans="1:2" s="50" customFormat="1" ht="2.25" customHeight="1">
      <c r="A113" s="91"/>
      <c r="B113" s="266"/>
    </row>
    <row r="114" spans="1:2" s="50" customFormat="1" ht="15.75">
      <c r="A114" s="91"/>
      <c r="B114" s="266"/>
    </row>
    <row r="115" spans="1:14" ht="15.75">
      <c r="A115" s="263"/>
      <c r="B115" s="237"/>
      <c r="G115" s="178"/>
      <c r="H115" s="178"/>
      <c r="I115" s="178"/>
      <c r="J115" s="178"/>
      <c r="K115" s="178"/>
      <c r="L115" s="178"/>
      <c r="M115" s="63"/>
      <c r="N115" s="178"/>
    </row>
    <row r="116" ht="15.75">
      <c r="M116" s="50"/>
    </row>
    <row r="117" ht="15.75">
      <c r="M117" s="50"/>
    </row>
    <row r="118" ht="15.75">
      <c r="M118" s="50"/>
    </row>
    <row r="119" ht="15.75">
      <c r="M119" s="50"/>
    </row>
    <row r="120" ht="15.75">
      <c r="M120" s="50"/>
    </row>
    <row r="121" ht="15.75">
      <c r="M121" s="50"/>
    </row>
    <row r="122" ht="15.75">
      <c r="M122" s="50"/>
    </row>
    <row r="123" ht="15.75">
      <c r="M123" s="50"/>
    </row>
    <row r="124" ht="15.75">
      <c r="M124" s="50"/>
    </row>
    <row r="125" ht="15.75">
      <c r="M125" s="50"/>
    </row>
    <row r="126" ht="15.75">
      <c r="M126" s="50"/>
    </row>
    <row r="127" ht="15.75">
      <c r="M127" s="50"/>
    </row>
    <row r="128" ht="15.75">
      <c r="M128" s="50"/>
    </row>
    <row r="129" ht="15.75">
      <c r="M129" s="50"/>
    </row>
    <row r="130" ht="15.75">
      <c r="M130" s="50"/>
    </row>
    <row r="131" ht="15.75">
      <c r="M131" s="50"/>
    </row>
    <row r="132" ht="15.75">
      <c r="M132" s="50"/>
    </row>
    <row r="133" ht="15.75">
      <c r="M133" s="50"/>
    </row>
    <row r="134" ht="15.75">
      <c r="M134" s="50"/>
    </row>
    <row r="135" ht="15.75">
      <c r="M135" s="50"/>
    </row>
    <row r="136" ht="15.75">
      <c r="M136" s="50"/>
    </row>
    <row r="137" ht="15.75">
      <c r="M137" s="50"/>
    </row>
    <row r="138" ht="15.75">
      <c r="M138" s="50"/>
    </row>
    <row r="139" ht="15.75">
      <c r="M139" s="50"/>
    </row>
    <row r="140" ht="15.75">
      <c r="M140" s="50"/>
    </row>
    <row r="141" ht="15.75">
      <c r="M141" s="50"/>
    </row>
    <row r="142" ht="15.75">
      <c r="M142" s="50"/>
    </row>
    <row r="143" ht="15.75">
      <c r="M143" s="50"/>
    </row>
    <row r="144" ht="15.75">
      <c r="M144" s="50"/>
    </row>
    <row r="145" ht="15.75">
      <c r="M145" s="50"/>
    </row>
    <row r="146" ht="15.75">
      <c r="M146" s="50"/>
    </row>
    <row r="147" ht="15.75">
      <c r="M147" s="50"/>
    </row>
    <row r="148" ht="15.75">
      <c r="M148" s="50"/>
    </row>
    <row r="149" ht="15.75">
      <c r="M149" s="50"/>
    </row>
    <row r="150" ht="15.75">
      <c r="M150" s="50"/>
    </row>
    <row r="151" ht="15.75">
      <c r="M151" s="50"/>
    </row>
    <row r="152" ht="15.75">
      <c r="M152" s="50"/>
    </row>
    <row r="153" ht="15.75">
      <c r="M153" s="50"/>
    </row>
    <row r="154" ht="15.75">
      <c r="M154" s="50"/>
    </row>
    <row r="155" ht="15.75">
      <c r="M155" s="50"/>
    </row>
    <row r="156" ht="15.75">
      <c r="M156" s="50"/>
    </row>
    <row r="157" ht="15.75">
      <c r="M157" s="50"/>
    </row>
    <row r="158" ht="15.75">
      <c r="M158" s="50"/>
    </row>
    <row r="159" ht="15.75">
      <c r="M159" s="50"/>
    </row>
    <row r="160" ht="15.75">
      <c r="M160" s="50"/>
    </row>
    <row r="161" ht="15.75">
      <c r="M161" s="50"/>
    </row>
    <row r="162" ht="15.75">
      <c r="M162" s="50"/>
    </row>
    <row r="163" ht="15.75">
      <c r="M163" s="50"/>
    </row>
    <row r="164" ht="15.75">
      <c r="M164" s="50"/>
    </row>
    <row r="165" ht="15.75">
      <c r="M165" s="50"/>
    </row>
    <row r="166" ht="15.75">
      <c r="M166" s="50"/>
    </row>
    <row r="167" ht="15.75">
      <c r="M167" s="50"/>
    </row>
    <row r="168" ht="15.75">
      <c r="M168" s="50"/>
    </row>
    <row r="169" ht="15.75">
      <c r="M169" s="50"/>
    </row>
    <row r="170" ht="15.75">
      <c r="M170" s="50"/>
    </row>
    <row r="171" ht="15.75">
      <c r="M171" s="50"/>
    </row>
    <row r="172" ht="15.75">
      <c r="M172" s="50"/>
    </row>
    <row r="173" ht="15.75">
      <c r="M173" s="50"/>
    </row>
    <row r="174" ht="15.75">
      <c r="M174" s="50"/>
    </row>
    <row r="175" ht="15.75">
      <c r="M175" s="50"/>
    </row>
    <row r="176" ht="15.75">
      <c r="M176" s="50"/>
    </row>
    <row r="177" ht="15.75">
      <c r="M177" s="50"/>
    </row>
    <row r="178" ht="15.75">
      <c r="M178" s="50"/>
    </row>
    <row r="179" ht="15.75">
      <c r="M179" s="50"/>
    </row>
    <row r="180" ht="15.75">
      <c r="M180" s="50"/>
    </row>
    <row r="181" ht="15.75">
      <c r="M181" s="50"/>
    </row>
    <row r="182" ht="15.75">
      <c r="M182" s="50"/>
    </row>
    <row r="183" ht="15.75">
      <c r="M183" s="50"/>
    </row>
    <row r="184" ht="15.75">
      <c r="M184" s="50"/>
    </row>
    <row r="185" ht="15.75">
      <c r="M185" s="50"/>
    </row>
    <row r="186" ht="15.75">
      <c r="M186" s="50"/>
    </row>
    <row r="187" ht="15.75">
      <c r="M187" s="50"/>
    </row>
    <row r="188" ht="15.75">
      <c r="M188" s="50"/>
    </row>
    <row r="189" ht="15.75">
      <c r="M189" s="50"/>
    </row>
    <row r="190" ht="15.75">
      <c r="M190" s="50"/>
    </row>
    <row r="191" ht="15.75">
      <c r="M191" s="50"/>
    </row>
    <row r="192" ht="15.75">
      <c r="M192" s="50"/>
    </row>
    <row r="193" ht="15.75">
      <c r="M193" s="50"/>
    </row>
    <row r="194" ht="15.75">
      <c r="M194" s="50"/>
    </row>
  </sheetData>
  <sheetProtection password="A999" sheet="1"/>
  <mergeCells count="5">
    <mergeCell ref="B99:I100"/>
    <mergeCell ref="B104:O107"/>
    <mergeCell ref="B109:O110"/>
    <mergeCell ref="A10:N11"/>
    <mergeCell ref="A64:P67"/>
  </mergeCells>
  <printOptions/>
  <pageMargins left="0" right="0" top="0.25" bottom="0" header="0.25" footer="0"/>
  <pageSetup orientation="portrait" scale="90" r:id="rId1"/>
  <headerFooter>
    <oddHeader>&amp;R
</oddHeader>
    <oddFooter>&amp;L&amp;"Times New Roman,Bold"&amp;10(Form Revised 07-2015)&amp;C&amp;"Times New Roman,Bold"&amp;10INFORMAL TAX RATE CALCULATOR FILE
FORM B</oddFooter>
  </headerFooter>
</worksheet>
</file>

<file path=xl/worksheets/sheet5.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00390625" defaultRowHeight="15.75"/>
  <cols>
    <col min="1" max="1" width="3.125" style="91" customWidth="1"/>
    <col min="2" max="2" width="3.125" style="91" hidden="1" customWidth="1"/>
    <col min="3" max="6" width="10.625" style="50" customWidth="1"/>
    <col min="7" max="7" width="1.625" style="50" customWidth="1"/>
    <col min="8" max="8" width="5.625" style="50" customWidth="1"/>
    <col min="9" max="9" width="1.625" style="50" customWidth="1"/>
    <col min="10" max="10" width="10.625" style="50" customWidth="1"/>
    <col min="11" max="11" width="1.625" style="50" customWidth="1"/>
    <col min="12" max="12" width="9.625" style="50" customWidth="1"/>
    <col min="13" max="13" width="2.625" style="50" customWidth="1"/>
    <col min="14" max="14" width="12.625" style="50" customWidth="1"/>
    <col min="15" max="15" width="3.625" style="50" customWidth="1"/>
    <col min="16" max="16" width="2.625" style="50" customWidth="1"/>
    <col min="17" max="16384" width="9.00390625" style="50" customWidth="1"/>
  </cols>
  <sheetData>
    <row r="1" spans="1:15" ht="15">
      <c r="A1" s="290" t="s">
        <v>370</v>
      </c>
      <c r="B1" s="93"/>
      <c r="C1" s="80"/>
      <c r="D1" s="80"/>
      <c r="E1" s="80"/>
      <c r="F1" s="80"/>
      <c r="G1" s="80"/>
      <c r="H1" s="80"/>
      <c r="I1" s="80"/>
      <c r="J1" s="80"/>
      <c r="K1" s="80"/>
      <c r="L1" s="80"/>
      <c r="M1" s="80"/>
      <c r="O1" s="80"/>
    </row>
    <row r="2" spans="1:14" ht="15">
      <c r="A2" s="179" t="s">
        <v>119</v>
      </c>
      <c r="B2" s="158"/>
      <c r="C2" s="47"/>
      <c r="D2" s="47"/>
      <c r="E2" s="47"/>
      <c r="F2" s="47"/>
      <c r="G2" s="47"/>
      <c r="H2" s="47"/>
      <c r="I2" s="47"/>
      <c r="J2" s="47"/>
      <c r="K2" s="47"/>
      <c r="L2" s="47"/>
      <c r="M2" s="47"/>
      <c r="N2" s="63"/>
    </row>
    <row r="3" spans="1:15" ht="15">
      <c r="A3" s="179" t="s">
        <v>120</v>
      </c>
      <c r="B3" s="158"/>
      <c r="C3" s="47"/>
      <c r="D3" s="47"/>
      <c r="E3" s="47"/>
      <c r="F3" s="47"/>
      <c r="G3" s="47"/>
      <c r="H3" s="47"/>
      <c r="I3" s="47"/>
      <c r="J3" s="47"/>
      <c r="K3" s="47"/>
      <c r="L3" s="47"/>
      <c r="M3" s="47"/>
      <c r="N3" s="159"/>
      <c r="O3" s="180" t="s">
        <v>370</v>
      </c>
    </row>
    <row r="4" spans="1:15" ht="15.75" thickBot="1">
      <c r="A4" s="425" t="s">
        <v>187</v>
      </c>
      <c r="B4" s="426"/>
      <c r="C4" s="424"/>
      <c r="D4" s="424"/>
      <c r="E4" s="424"/>
      <c r="F4" s="424"/>
      <c r="G4" s="424"/>
      <c r="H4" s="424"/>
      <c r="I4" s="424"/>
      <c r="J4" s="424"/>
      <c r="K4" s="424"/>
      <c r="L4" s="424"/>
      <c r="M4" s="424"/>
      <c r="N4" s="427">
        <f>-'Data Entry Page'!P5</f>
        <v>-2015</v>
      </c>
      <c r="O4" s="428"/>
    </row>
    <row r="5" spans="1:15" ht="15.75" hidden="1" thickBot="1">
      <c r="A5" s="54" t="s">
        <v>371</v>
      </c>
      <c r="B5" s="160"/>
      <c r="C5" s="55"/>
      <c r="D5" s="55"/>
      <c r="E5" s="55"/>
      <c r="F5" s="55"/>
      <c r="G5" s="55"/>
      <c r="H5" s="55"/>
      <c r="I5" s="55"/>
      <c r="J5" s="55"/>
      <c r="K5" s="55"/>
      <c r="L5" s="55"/>
      <c r="M5" s="55"/>
      <c r="N5" s="233"/>
      <c r="O5" s="56"/>
    </row>
    <row r="6" spans="1:15" ht="15.75" thickTop="1">
      <c r="A6" s="58">
        <f>IF(+'Data Entry Page'!A2&lt;&gt;"",+'Data Entry Page'!A2,"")</f>
      </c>
      <c r="B6" s="58"/>
      <c r="C6" s="58"/>
      <c r="D6" s="58"/>
      <c r="F6" s="60">
        <f>IF(+'Data Entry Page'!H2&lt;&gt;"",+'Data Entry Page'!H2,"")</f>
      </c>
      <c r="G6" s="60" t="s">
        <v>100</v>
      </c>
      <c r="H6" s="161">
        <f>IF(+'Data Entry Page'!J2&lt;&gt;"",+'Data Entry Page'!J2,"")</f>
      </c>
      <c r="I6" s="161" t="s">
        <v>100</v>
      </c>
      <c r="J6" s="161">
        <f>IF(+'Data Entry Page'!L2&lt;&gt;"",+'Data Entry Page'!L2,"")</f>
      </c>
      <c r="M6" s="58"/>
      <c r="N6" s="58" t="s">
        <v>92</v>
      </c>
      <c r="O6" s="58"/>
    </row>
    <row r="7" spans="1:15" ht="15">
      <c r="A7" s="101" t="s">
        <v>86</v>
      </c>
      <c r="B7" s="101"/>
      <c r="C7" s="63"/>
      <c r="D7" s="63"/>
      <c r="F7" s="63" t="s">
        <v>87</v>
      </c>
      <c r="G7" s="63"/>
      <c r="H7" s="63"/>
      <c r="I7" s="63"/>
      <c r="J7" s="63"/>
      <c r="M7" s="63" t="s">
        <v>0</v>
      </c>
      <c r="N7" s="63"/>
      <c r="O7" s="63"/>
    </row>
    <row r="8" spans="1:15" ht="7.5" customHeight="1">
      <c r="A8" s="65"/>
      <c r="B8" s="65"/>
      <c r="C8" s="65"/>
      <c r="D8" s="65"/>
      <c r="E8" s="65"/>
      <c r="F8" s="65"/>
      <c r="G8" s="65"/>
      <c r="H8" s="65"/>
      <c r="I8" s="65"/>
      <c r="J8" s="65"/>
      <c r="K8" s="65"/>
      <c r="L8" s="65"/>
      <c r="M8" s="65"/>
      <c r="N8" s="65"/>
      <c r="O8" s="65"/>
    </row>
    <row r="9" spans="1:15" ht="7.5" customHeight="1">
      <c r="A9" s="107"/>
      <c r="B9" s="107"/>
      <c r="C9" s="62"/>
      <c r="D9" s="62"/>
      <c r="E9" s="62"/>
      <c r="F9" s="62"/>
      <c r="G9" s="62"/>
      <c r="H9" s="68"/>
      <c r="I9" s="68"/>
      <c r="J9" s="108"/>
      <c r="K9" s="62"/>
      <c r="L9" s="62"/>
      <c r="M9" s="62"/>
      <c r="N9" s="62"/>
      <c r="O9" s="62"/>
    </row>
    <row r="10" spans="1:15" ht="12" customHeight="1">
      <c r="A10" s="512" t="s">
        <v>121</v>
      </c>
      <c r="B10" s="512"/>
      <c r="C10" s="512"/>
      <c r="D10" s="512"/>
      <c r="E10" s="512"/>
      <c r="F10" s="512"/>
      <c r="G10" s="512"/>
      <c r="H10" s="512"/>
      <c r="I10" s="512"/>
      <c r="J10" s="512"/>
      <c r="K10" s="512"/>
      <c r="L10" s="512"/>
      <c r="M10" s="512"/>
      <c r="N10" s="512"/>
      <c r="O10" s="512"/>
    </row>
    <row r="11" spans="1:15" ht="12" customHeight="1">
      <c r="A11" s="512"/>
      <c r="B11" s="512"/>
      <c r="C11" s="512"/>
      <c r="D11" s="512"/>
      <c r="E11" s="512"/>
      <c r="F11" s="512"/>
      <c r="G11" s="512"/>
      <c r="H11" s="512"/>
      <c r="I11" s="512"/>
      <c r="J11" s="512"/>
      <c r="K11" s="512"/>
      <c r="L11" s="512"/>
      <c r="M11" s="512"/>
      <c r="N11" s="512"/>
      <c r="O11" s="512"/>
    </row>
    <row r="12" spans="1:15" ht="9" customHeight="1">
      <c r="A12" s="512"/>
      <c r="B12" s="512"/>
      <c r="C12" s="512"/>
      <c r="D12" s="512"/>
      <c r="E12" s="512"/>
      <c r="F12" s="512"/>
      <c r="G12" s="512"/>
      <c r="H12" s="512"/>
      <c r="I12" s="512"/>
      <c r="J12" s="512"/>
      <c r="K12" s="512"/>
      <c r="L12" s="512"/>
      <c r="M12" s="512"/>
      <c r="N12" s="512"/>
      <c r="O12" s="512"/>
    </row>
    <row r="13" spans="1:15" ht="15">
      <c r="A13" s="512"/>
      <c r="B13" s="512"/>
      <c r="C13" s="512"/>
      <c r="D13" s="512"/>
      <c r="E13" s="512"/>
      <c r="F13" s="512"/>
      <c r="G13" s="512"/>
      <c r="H13" s="512"/>
      <c r="I13" s="512"/>
      <c r="J13" s="512"/>
      <c r="K13" s="512"/>
      <c r="L13" s="512"/>
      <c r="M13" s="512"/>
      <c r="N13" s="512"/>
      <c r="O13" s="512"/>
    </row>
    <row r="14" spans="1:15" ht="7.5" customHeight="1">
      <c r="A14" s="513"/>
      <c r="B14" s="513"/>
      <c r="C14" s="513"/>
      <c r="D14" s="513"/>
      <c r="E14" s="513"/>
      <c r="F14" s="513"/>
      <c r="G14" s="513"/>
      <c r="H14" s="513"/>
      <c r="I14" s="513"/>
      <c r="J14" s="513"/>
      <c r="K14" s="513"/>
      <c r="L14" s="513"/>
      <c r="M14" s="513"/>
      <c r="N14" s="513"/>
      <c r="O14" s="513"/>
    </row>
    <row r="15" spans="1:3" ht="15">
      <c r="A15" s="118" t="s">
        <v>21</v>
      </c>
      <c r="B15" s="118" t="s">
        <v>107</v>
      </c>
      <c r="C15" s="80" t="s">
        <v>221</v>
      </c>
    </row>
    <row r="16" spans="1:14" ht="15">
      <c r="A16" s="118"/>
      <c r="B16" s="118"/>
      <c r="C16" s="50" t="s">
        <v>222</v>
      </c>
      <c r="N16" s="162">
        <f>IF(OR('Data Entry Page'!N61&lt;&gt;"",'Data Entry Page'!N63&lt;&gt;"",'Data Entry Page'!N65&lt;&gt;"",'Data Entry Page'!N67&lt;&gt;""),IF(+'Data Entry Page'!N61+'Data Entry Page'!N63+'Data Entry Page'!N65+'Data Entry Page'!N67+'Data Entry Page'!N69&gt;0,+'Data Entry Page'!H28+'Data Entry Page'!J28+'Data Entry Page'!L28+'Data Entry Page'!N28,0),"")</f>
      </c>
    </row>
    <row r="17" spans="1:14" ht="9.75" customHeight="1">
      <c r="A17" s="118"/>
      <c r="B17" s="118"/>
      <c r="N17" s="122"/>
    </row>
    <row r="18" spans="1:14" ht="15">
      <c r="A18" s="118" t="s">
        <v>22</v>
      </c>
      <c r="B18" s="118" t="s">
        <v>107</v>
      </c>
      <c r="C18" s="514" t="s">
        <v>400</v>
      </c>
      <c r="D18" s="465"/>
      <c r="E18" s="465"/>
      <c r="F18" s="465"/>
      <c r="G18" s="465"/>
      <c r="H18" s="465"/>
      <c r="I18" s="465"/>
      <c r="J18" s="465"/>
      <c r="K18" s="465"/>
      <c r="L18" s="465"/>
      <c r="N18" s="124"/>
    </row>
    <row r="19" spans="1:14" ht="15">
      <c r="A19" s="118"/>
      <c r="B19" s="118"/>
      <c r="C19" s="465"/>
      <c r="D19" s="465"/>
      <c r="E19" s="465"/>
      <c r="F19" s="465"/>
      <c r="G19" s="465"/>
      <c r="H19" s="465"/>
      <c r="I19" s="465"/>
      <c r="J19" s="465"/>
      <c r="K19" s="465"/>
      <c r="L19" s="465"/>
      <c r="N19" s="124"/>
    </row>
    <row r="20" spans="1:14" ht="15">
      <c r="A20" s="118"/>
      <c r="B20" s="118"/>
      <c r="C20" s="465"/>
      <c r="D20" s="465"/>
      <c r="E20" s="465"/>
      <c r="F20" s="465"/>
      <c r="G20" s="465"/>
      <c r="H20" s="465"/>
      <c r="I20" s="465"/>
      <c r="J20" s="465"/>
      <c r="K20" s="465"/>
      <c r="L20" s="465"/>
      <c r="N20" s="124"/>
    </row>
    <row r="21" spans="3:14" ht="15">
      <c r="C21" s="465"/>
      <c r="D21" s="465"/>
      <c r="E21" s="465"/>
      <c r="F21" s="465"/>
      <c r="G21" s="465"/>
      <c r="H21" s="465"/>
      <c r="I21" s="465"/>
      <c r="J21" s="465"/>
      <c r="K21" s="465"/>
      <c r="L21" s="465"/>
      <c r="N21" s="162">
        <f>IF('Data Entry Page'!N61&lt;&gt;"",ROUND('Data Entry Page'!N61,0),"")</f>
      </c>
    </row>
    <row r="22" spans="1:14" ht="9.75" customHeight="1">
      <c r="A22" s="118"/>
      <c r="B22" s="118"/>
      <c r="C22" s="78"/>
      <c r="D22" s="78"/>
      <c r="E22" s="78"/>
      <c r="F22" s="78"/>
      <c r="G22" s="78"/>
      <c r="H22" s="78"/>
      <c r="I22" s="78"/>
      <c r="J22" s="78"/>
      <c r="K22" s="78"/>
      <c r="L22" s="78"/>
      <c r="M22" s="78"/>
      <c r="N22" s="122"/>
    </row>
    <row r="23" spans="1:14" ht="15">
      <c r="A23" s="118" t="s">
        <v>23</v>
      </c>
      <c r="B23" s="118" t="s">
        <v>107</v>
      </c>
      <c r="C23" s="514" t="s">
        <v>223</v>
      </c>
      <c r="D23" s="515"/>
      <c r="E23" s="515"/>
      <c r="F23" s="515"/>
      <c r="G23" s="515"/>
      <c r="H23" s="515"/>
      <c r="I23" s="515"/>
      <c r="J23" s="515"/>
      <c r="K23" s="515"/>
      <c r="L23" s="515"/>
      <c r="M23" s="78"/>
      <c r="N23" s="122"/>
    </row>
    <row r="24" spans="1:14" ht="15">
      <c r="A24" s="118"/>
      <c r="B24" s="118"/>
      <c r="C24" s="515"/>
      <c r="D24" s="515"/>
      <c r="E24" s="515"/>
      <c r="F24" s="515"/>
      <c r="G24" s="515"/>
      <c r="H24" s="515"/>
      <c r="I24" s="515"/>
      <c r="J24" s="515"/>
      <c r="K24" s="515"/>
      <c r="L24" s="515"/>
      <c r="N24" s="122"/>
    </row>
    <row r="25" spans="1:14" ht="15">
      <c r="A25" s="118"/>
      <c r="B25" s="118"/>
      <c r="C25" s="515"/>
      <c r="D25" s="515"/>
      <c r="E25" s="515"/>
      <c r="F25" s="515"/>
      <c r="G25" s="515"/>
      <c r="H25" s="515"/>
      <c r="I25" s="515"/>
      <c r="J25" s="515"/>
      <c r="K25" s="515"/>
      <c r="L25" s="515"/>
      <c r="N25" s="162">
        <f>IF('Data Entry Page'!N63&lt;&gt;"",ROUND('Data Entry Page'!N63,0),"")</f>
      </c>
    </row>
    <row r="26" spans="1:14" ht="9.75" customHeight="1">
      <c r="A26" s="118"/>
      <c r="B26" s="118"/>
      <c r="N26" s="122"/>
    </row>
    <row r="27" spans="1:14" ht="15.75">
      <c r="A27" s="163" t="s">
        <v>24</v>
      </c>
      <c r="B27" s="118" t="s">
        <v>107</v>
      </c>
      <c r="C27" s="164" t="s">
        <v>224</v>
      </c>
      <c r="D27" s="165"/>
      <c r="E27" s="165"/>
      <c r="F27" s="165"/>
      <c r="G27" s="165"/>
      <c r="H27" s="165"/>
      <c r="I27" s="165"/>
      <c r="J27" s="165"/>
      <c r="K27" s="165"/>
      <c r="L27" s="166"/>
      <c r="N27" s="122"/>
    </row>
    <row r="28" spans="1:14" ht="15">
      <c r="A28" s="70"/>
      <c r="B28" s="50"/>
      <c r="C28" s="517" t="s">
        <v>401</v>
      </c>
      <c r="D28" s="465"/>
      <c r="E28" s="465"/>
      <c r="F28" s="465"/>
      <c r="G28" s="465"/>
      <c r="H28" s="465"/>
      <c r="I28" s="465"/>
      <c r="J28" s="465"/>
      <c r="K28" s="465"/>
      <c r="L28" s="465"/>
      <c r="M28" s="465"/>
      <c r="N28" s="122"/>
    </row>
    <row r="29" spans="1:14" ht="15">
      <c r="A29" s="70"/>
      <c r="B29" s="50"/>
      <c r="C29" s="518"/>
      <c r="D29" s="465"/>
      <c r="E29" s="465"/>
      <c r="F29" s="465"/>
      <c r="G29" s="465"/>
      <c r="H29" s="465"/>
      <c r="I29" s="465"/>
      <c r="J29" s="465"/>
      <c r="K29" s="465"/>
      <c r="L29" s="465"/>
      <c r="M29" s="465"/>
      <c r="N29" s="122"/>
    </row>
    <row r="30" spans="1:14" ht="15">
      <c r="A30" s="70"/>
      <c r="B30" s="50"/>
      <c r="C30" s="465"/>
      <c r="D30" s="465"/>
      <c r="E30" s="465"/>
      <c r="F30" s="465"/>
      <c r="G30" s="465"/>
      <c r="H30" s="465"/>
      <c r="I30" s="465"/>
      <c r="J30" s="465"/>
      <c r="K30" s="465"/>
      <c r="L30" s="465"/>
      <c r="M30" s="465"/>
      <c r="N30" s="162">
        <f>IF('Data Entry Page'!N65&lt;&gt;"",ROUND('Data Entry Page'!N65,0),"")</f>
      </c>
    </row>
    <row r="31" spans="1:14" ht="9.75" customHeight="1">
      <c r="A31" s="70"/>
      <c r="B31" s="50"/>
      <c r="N31" s="122"/>
    </row>
    <row r="32" spans="1:14" ht="15">
      <c r="A32" s="163" t="s">
        <v>26</v>
      </c>
      <c r="B32" s="50"/>
      <c r="C32" s="80" t="s">
        <v>122</v>
      </c>
      <c r="N32" s="162">
        <f>IF(OR(N21&lt;&gt;"",N25&lt;&gt;"",N30&lt;&gt;""),IF(+'Data Entry Page'!N61+'Data Entry Page'!N63+'Data Entry Page'!N65+'Data Entry Page'!N67+'Data Entry Page'!N69&gt;0,+'Form C'!N21+'Form C'!N25+'Form C'!N30,0),"")</f>
      </c>
    </row>
    <row r="33" spans="1:14" s="62" customFormat="1" ht="9.75" customHeight="1">
      <c r="A33" s="167"/>
      <c r="B33" s="140"/>
      <c r="N33" s="124"/>
    </row>
    <row r="34" spans="1:14" ht="15" customHeight="1">
      <c r="A34" s="163" t="s">
        <v>27</v>
      </c>
      <c r="B34" s="118" t="s">
        <v>107</v>
      </c>
      <c r="C34" s="71" t="s">
        <v>75</v>
      </c>
      <c r="N34" s="122"/>
    </row>
    <row r="35" spans="1:14" ht="15" customHeight="1">
      <c r="A35" s="168"/>
      <c r="B35" s="169"/>
      <c r="C35" s="516" t="s">
        <v>227</v>
      </c>
      <c r="D35" s="516"/>
      <c r="E35" s="516"/>
      <c r="F35" s="516"/>
      <c r="G35" s="516"/>
      <c r="H35" s="516"/>
      <c r="I35" s="516"/>
      <c r="J35" s="516"/>
      <c r="K35" s="516"/>
      <c r="L35" s="515"/>
      <c r="M35" s="465"/>
      <c r="N35" s="122"/>
    </row>
    <row r="36" spans="1:14" ht="15" customHeight="1">
      <c r="A36" s="168"/>
      <c r="B36" s="169"/>
      <c r="C36" s="516"/>
      <c r="D36" s="516"/>
      <c r="E36" s="516"/>
      <c r="F36" s="516"/>
      <c r="G36" s="516"/>
      <c r="H36" s="516"/>
      <c r="I36" s="516"/>
      <c r="J36" s="516"/>
      <c r="K36" s="516"/>
      <c r="L36" s="515"/>
      <c r="M36" s="465"/>
      <c r="N36" s="122"/>
    </row>
    <row r="37" spans="1:14" ht="15" customHeight="1">
      <c r="A37" s="168"/>
      <c r="B37" s="169"/>
      <c r="C37" s="516"/>
      <c r="D37" s="516"/>
      <c r="E37" s="516"/>
      <c r="F37" s="516"/>
      <c r="G37" s="516"/>
      <c r="H37" s="516"/>
      <c r="I37" s="516"/>
      <c r="J37" s="516"/>
      <c r="K37" s="516"/>
      <c r="L37" s="515"/>
      <c r="M37" s="465"/>
      <c r="N37" s="122"/>
    </row>
    <row r="38" spans="1:14" ht="15" customHeight="1">
      <c r="A38" s="70"/>
      <c r="B38" s="50"/>
      <c r="C38" s="516"/>
      <c r="D38" s="516"/>
      <c r="E38" s="516"/>
      <c r="F38" s="516"/>
      <c r="G38" s="516"/>
      <c r="H38" s="516"/>
      <c r="I38" s="516"/>
      <c r="J38" s="516"/>
      <c r="K38" s="516"/>
      <c r="L38" s="515"/>
      <c r="M38" s="465"/>
      <c r="N38" s="162">
        <f>IF('Data Entry Page'!N67&lt;&gt;"",ROUND('Data Entry Page'!N67,0),"")</f>
      </c>
    </row>
    <row r="39" spans="1:14" ht="9.75" customHeight="1">
      <c r="A39" s="70"/>
      <c r="B39" s="50"/>
      <c r="N39" s="122"/>
    </row>
    <row r="40" spans="1:14" ht="15" customHeight="1">
      <c r="A40" s="163" t="s">
        <v>28</v>
      </c>
      <c r="B40" s="78"/>
      <c r="C40" s="71" t="s">
        <v>123</v>
      </c>
      <c r="N40" s="122"/>
    </row>
    <row r="41" spans="1:14" ht="15" customHeight="1">
      <c r="A41" s="118"/>
      <c r="C41" s="516" t="s">
        <v>225</v>
      </c>
      <c r="D41" s="516"/>
      <c r="E41" s="516"/>
      <c r="F41" s="516"/>
      <c r="G41" s="516"/>
      <c r="H41" s="516"/>
      <c r="I41" s="516"/>
      <c r="J41" s="516"/>
      <c r="K41" s="516"/>
      <c r="L41" s="515"/>
      <c r="M41" s="465"/>
      <c r="N41" s="122"/>
    </row>
    <row r="42" spans="1:14" ht="15" customHeight="1">
      <c r="A42" s="118"/>
      <c r="C42" s="516"/>
      <c r="D42" s="516"/>
      <c r="E42" s="516"/>
      <c r="F42" s="516"/>
      <c r="G42" s="516"/>
      <c r="H42" s="516"/>
      <c r="I42" s="516"/>
      <c r="J42" s="516"/>
      <c r="K42" s="516"/>
      <c r="L42" s="515"/>
      <c r="M42" s="465"/>
      <c r="N42" s="122"/>
    </row>
    <row r="43" spans="1:14" ht="15" customHeight="1">
      <c r="A43" s="118"/>
      <c r="C43" s="516"/>
      <c r="D43" s="516"/>
      <c r="E43" s="516"/>
      <c r="F43" s="516"/>
      <c r="G43" s="516"/>
      <c r="H43" s="516"/>
      <c r="I43" s="516"/>
      <c r="J43" s="516"/>
      <c r="K43" s="516"/>
      <c r="L43" s="515"/>
      <c r="M43" s="465"/>
      <c r="N43" s="122"/>
    </row>
    <row r="44" spans="1:14" ht="15" customHeight="1">
      <c r="A44" s="170"/>
      <c r="B44" s="171"/>
      <c r="C44" s="516"/>
      <c r="D44" s="516"/>
      <c r="E44" s="516"/>
      <c r="F44" s="516"/>
      <c r="G44" s="516"/>
      <c r="H44" s="516"/>
      <c r="I44" s="516"/>
      <c r="J44" s="516"/>
      <c r="K44" s="516"/>
      <c r="L44" s="515"/>
      <c r="M44" s="465"/>
      <c r="N44" s="162">
        <f>IF(OR(N32&lt;&gt;"",N38&lt;&gt;""),IF(+'Data Entry Page'!N61+'Data Entry Page'!N63+'Data Entry Page'!N65+'Data Entry Page'!N67+'Data Entry Page'!N69&gt;0,+'Form C'!N32-'Form C'!N38,0),"")</f>
      </c>
    </row>
    <row r="45" spans="1:14" ht="9.75" customHeight="1">
      <c r="A45" s="70"/>
      <c r="B45" s="50"/>
      <c r="N45" s="122"/>
    </row>
    <row r="46" spans="1:3" ht="15">
      <c r="A46" s="163" t="s">
        <v>29</v>
      </c>
      <c r="B46" s="78"/>
      <c r="C46" s="172" t="s">
        <v>124</v>
      </c>
    </row>
    <row r="47" spans="1:14" ht="15.75" thickBot="1">
      <c r="A47" s="70"/>
      <c r="B47" s="79"/>
      <c r="C47" s="78" t="s">
        <v>226</v>
      </c>
      <c r="N47" s="173">
        <f>IF(OR(N16&lt;&gt;"",N44&lt;&gt;""),IF(+'Data Entry Page'!N61+'Data Entry Page'!N63+'Data Entry Page'!N65+'Data Entry Page'!N67+'Data Entry Page'!N69&gt;0,IF(+'Form C'!N44/'Form C'!N16*100&lt;1,ROUND(+'Form C'!N44/'Form C'!N16*100,3),ROUND(+'Form C'!N44/'Form C'!N16*100,4)),0),"")</f>
      </c>
    </row>
    <row r="48" spans="1:13" ht="9.75" customHeight="1" thickTop="1">
      <c r="A48" s="70"/>
      <c r="B48" s="50"/>
      <c r="C48" s="171" t="s">
        <v>74</v>
      </c>
      <c r="M48" s="174"/>
    </row>
    <row r="49" spans="1:14" ht="15" customHeight="1">
      <c r="A49" s="163" t="s">
        <v>31</v>
      </c>
      <c r="B49" s="118" t="s">
        <v>107</v>
      </c>
      <c r="C49" s="71" t="s">
        <v>103</v>
      </c>
      <c r="M49" s="174"/>
      <c r="N49" s="19"/>
    </row>
    <row r="50" spans="1:13" ht="9.75" customHeight="1">
      <c r="A50" s="70"/>
      <c r="B50" s="50"/>
      <c r="C50" s="171" t="s">
        <v>74</v>
      </c>
      <c r="M50" s="174"/>
    </row>
    <row r="51" spans="1:3" ht="15">
      <c r="A51" s="163" t="s">
        <v>32</v>
      </c>
      <c r="B51" s="50"/>
      <c r="C51" s="80" t="s">
        <v>125</v>
      </c>
    </row>
    <row r="52" spans="1:14" ht="15.75" thickBot="1">
      <c r="A52" s="50"/>
      <c r="B52" s="50"/>
      <c r="C52" s="80" t="s">
        <v>161</v>
      </c>
      <c r="H52" s="175"/>
      <c r="I52" s="175"/>
      <c r="N52" s="176">
        <f>IF(OR(N47&lt;&gt;"",N49&lt;&gt;""),+N47-N49,"")</f>
      </c>
    </row>
    <row r="53" spans="1:15" ht="7.5" customHeight="1" thickTop="1">
      <c r="A53" s="65"/>
      <c r="B53" s="65"/>
      <c r="C53" s="65"/>
      <c r="D53" s="65"/>
      <c r="E53" s="65"/>
      <c r="F53" s="65"/>
      <c r="G53" s="65"/>
      <c r="H53" s="65"/>
      <c r="I53" s="65"/>
      <c r="J53" s="65"/>
      <c r="K53" s="65"/>
      <c r="L53" s="65"/>
      <c r="M53" s="65"/>
      <c r="N53" s="65"/>
      <c r="O53" s="65"/>
    </row>
    <row r="54" spans="1:2" ht="6" customHeight="1">
      <c r="A54" s="50"/>
      <c r="B54" s="50"/>
    </row>
    <row r="55" spans="1:15" ht="15">
      <c r="A55" s="70" t="s">
        <v>72</v>
      </c>
      <c r="C55" s="516" t="s">
        <v>73</v>
      </c>
      <c r="D55" s="516"/>
      <c r="E55" s="516"/>
      <c r="F55" s="516"/>
      <c r="G55" s="516"/>
      <c r="H55" s="516"/>
      <c r="I55" s="516"/>
      <c r="J55" s="516"/>
      <c r="K55" s="516"/>
      <c r="L55" s="516"/>
      <c r="M55" s="516"/>
      <c r="N55" s="516"/>
      <c r="O55" s="516"/>
    </row>
    <row r="56" spans="1:15" ht="15">
      <c r="A56" s="118"/>
      <c r="C56" s="516"/>
      <c r="D56" s="516"/>
      <c r="E56" s="516"/>
      <c r="F56" s="516"/>
      <c r="G56" s="516"/>
      <c r="H56" s="516"/>
      <c r="I56" s="516"/>
      <c r="J56" s="516"/>
      <c r="K56" s="516"/>
      <c r="L56" s="516"/>
      <c r="M56" s="516"/>
      <c r="N56" s="516"/>
      <c r="O56" s="516"/>
    </row>
    <row r="57" spans="1:13" ht="6" customHeight="1">
      <c r="A57" s="70"/>
      <c r="C57" s="171" t="s">
        <v>74</v>
      </c>
      <c r="M57" s="174"/>
    </row>
    <row r="58" spans="1:15" ht="15">
      <c r="A58" s="177"/>
      <c r="C58" s="516"/>
      <c r="D58" s="516"/>
      <c r="E58" s="516"/>
      <c r="F58" s="516"/>
      <c r="G58" s="516"/>
      <c r="H58" s="516"/>
      <c r="I58" s="516"/>
      <c r="J58" s="516"/>
      <c r="K58" s="516"/>
      <c r="L58" s="516"/>
      <c r="M58" s="516"/>
      <c r="N58" s="516"/>
      <c r="O58" s="516"/>
    </row>
    <row r="59" ht="6" customHeight="1"/>
    <row r="60" spans="1:14" ht="15" hidden="1">
      <c r="A60" s="91" t="s">
        <v>65</v>
      </c>
      <c r="L60" s="62"/>
      <c r="M60" s="62"/>
      <c r="N60" s="48">
        <f>IF(OR(N16&lt;&gt;"",N21&lt;&gt;"",N25&lt;&gt;"",N30&lt;&gt;"",N38&lt;&gt;""),+N21+N25+N30+N38,"")</f>
      </c>
    </row>
    <row r="62" spans="1:15" ht="15.75">
      <c r="A62" s="47"/>
      <c r="B62" s="178"/>
      <c r="C62" s="178"/>
      <c r="D62" s="178"/>
      <c r="E62" s="178"/>
      <c r="F62" s="178"/>
      <c r="G62" s="178"/>
      <c r="H62" s="178"/>
      <c r="I62" s="178"/>
      <c r="J62" s="178"/>
      <c r="K62" s="178"/>
      <c r="L62" s="178"/>
      <c r="M62" s="178"/>
      <c r="N62" s="178"/>
      <c r="O62" s="63"/>
    </row>
  </sheetData>
  <sheetProtection password="A999" sheet="1"/>
  <mergeCells count="8">
    <mergeCell ref="A10:O14"/>
    <mergeCell ref="C18:L21"/>
    <mergeCell ref="C23:L25"/>
    <mergeCell ref="C58:O58"/>
    <mergeCell ref="C55:O56"/>
    <mergeCell ref="C28:M30"/>
    <mergeCell ref="C35:M38"/>
    <mergeCell ref="C41:M44"/>
  </mergeCells>
  <printOptions/>
  <pageMargins left="0" right="0" top="0.25" bottom="0" header="0.25" footer="0"/>
  <pageSetup orientation="portrait" scale="90" r:id="rId3"/>
  <headerFooter>
    <oddHeader>&amp;R
</oddHeader>
    <oddFooter>&amp;L&amp;"Times New Roman,Bold"&amp;10(Form Revised 07-2015)&amp;C&amp;"Times New Roman,Bold"&amp;10INFORMAL TAX RATE CALCULATOR FILE
FORM C</oddFooter>
  </headerFooter>
  <legacyDrawing r:id="rId2"/>
</worksheet>
</file>

<file path=xl/worksheets/sheet6.xml><?xml version="1.0" encoding="utf-8"?>
<worksheet xmlns="http://schemas.openxmlformats.org/spreadsheetml/2006/main" xmlns:r="http://schemas.openxmlformats.org/officeDocument/2006/relationships">
  <dimension ref="A1:AC66"/>
  <sheetViews>
    <sheetView zoomScalePageLayoutView="0" workbookViewId="0" topLeftCell="A1">
      <selection activeCell="A1" sqref="A1"/>
    </sheetView>
  </sheetViews>
  <sheetFormatPr defaultColWidth="9.00390625" defaultRowHeight="15.75"/>
  <cols>
    <col min="1" max="1" width="4.375" style="0" customWidth="1"/>
    <col min="2" max="2" width="1.625" style="0" customWidth="1"/>
    <col min="3" max="3" width="8.625" style="0" customWidth="1"/>
    <col min="4" max="4" width="1.625" style="0" customWidth="1"/>
    <col min="5" max="5" width="15.50390625" style="0" customWidth="1"/>
    <col min="6" max="6" width="4.625" style="0" customWidth="1"/>
    <col min="7" max="7" width="8.625" style="0" customWidth="1"/>
    <col min="8" max="8" width="4.625" style="0" customWidth="1"/>
    <col min="9" max="9" width="6.625" style="0" customWidth="1"/>
    <col min="10" max="10" width="1.625" style="0" customWidth="1"/>
    <col min="11" max="11" width="9.625" style="0" customWidth="1"/>
    <col min="12" max="12" width="0.5" style="0" customWidth="1"/>
    <col min="13" max="13" width="9.625" style="0" customWidth="1"/>
    <col min="14" max="14" width="0.5" style="0" customWidth="1"/>
    <col min="15" max="15" width="9.625" style="0" customWidth="1"/>
    <col min="16" max="16" width="0.5" style="0" customWidth="1"/>
    <col min="17" max="17" width="9.625" style="0" customWidth="1"/>
    <col min="18" max="18" width="0.5" style="0" customWidth="1"/>
    <col min="19" max="19" width="9.625" style="0" customWidth="1"/>
    <col min="20" max="20" width="0.37109375" style="0" customWidth="1"/>
    <col min="21" max="21" width="0.12890625" style="0" customWidth="1"/>
  </cols>
  <sheetData>
    <row r="1" spans="1:19" ht="18.75">
      <c r="A1" s="307" t="s">
        <v>323</v>
      </c>
      <c r="B1" s="308"/>
      <c r="C1" s="308"/>
      <c r="D1" s="308"/>
      <c r="E1" s="309"/>
      <c r="F1" s="309"/>
      <c r="G1" s="309"/>
      <c r="H1" s="309"/>
      <c r="I1" s="309"/>
      <c r="J1" s="309"/>
      <c r="K1" s="310"/>
      <c r="L1" s="519"/>
      <c r="M1" s="520"/>
      <c r="N1" s="520"/>
      <c r="O1" s="345"/>
      <c r="P1" s="345"/>
      <c r="Q1" s="345"/>
      <c r="R1" s="345"/>
      <c r="S1" s="345"/>
    </row>
    <row r="2" spans="1:19" ht="3" customHeight="1">
      <c r="A2" s="521" t="s">
        <v>355</v>
      </c>
      <c r="B2" s="522"/>
      <c r="C2" s="522"/>
      <c r="D2" s="522"/>
      <c r="E2" s="522"/>
      <c r="F2" s="522"/>
      <c r="G2" s="522"/>
      <c r="H2" s="522"/>
      <c r="I2" s="522"/>
      <c r="J2" s="522"/>
      <c r="K2" s="522"/>
      <c r="L2" s="523"/>
      <c r="M2" s="523"/>
      <c r="N2" s="523"/>
      <c r="O2" s="523"/>
      <c r="P2" s="523"/>
      <c r="Q2" s="523"/>
      <c r="R2" s="523"/>
      <c r="S2" s="524"/>
    </row>
    <row r="3" spans="1:19" ht="15" customHeight="1">
      <c r="A3" s="525"/>
      <c r="B3" s="526"/>
      <c r="C3" s="526"/>
      <c r="D3" s="526"/>
      <c r="E3" s="526"/>
      <c r="F3" s="526"/>
      <c r="G3" s="526"/>
      <c r="H3" s="526"/>
      <c r="I3" s="526"/>
      <c r="J3" s="526"/>
      <c r="K3" s="526"/>
      <c r="L3" s="527"/>
      <c r="M3" s="527"/>
      <c r="N3" s="527"/>
      <c r="O3" s="527"/>
      <c r="P3" s="527"/>
      <c r="Q3" s="527"/>
      <c r="R3" s="527"/>
      <c r="S3" s="528"/>
    </row>
    <row r="4" spans="1:19" ht="15" customHeight="1">
      <c r="A4" s="525"/>
      <c r="B4" s="526"/>
      <c r="C4" s="526"/>
      <c r="D4" s="526"/>
      <c r="E4" s="526"/>
      <c r="F4" s="526"/>
      <c r="G4" s="526"/>
      <c r="H4" s="526"/>
      <c r="I4" s="526"/>
      <c r="J4" s="526"/>
      <c r="K4" s="526"/>
      <c r="L4" s="527"/>
      <c r="M4" s="527"/>
      <c r="N4" s="527"/>
      <c r="O4" s="527"/>
      <c r="P4" s="527"/>
      <c r="Q4" s="527"/>
      <c r="R4" s="527"/>
      <c r="S4" s="528"/>
    </row>
    <row r="5" spans="1:19" ht="15" customHeight="1">
      <c r="A5" s="525"/>
      <c r="B5" s="526"/>
      <c r="C5" s="526"/>
      <c r="D5" s="526"/>
      <c r="E5" s="526"/>
      <c r="F5" s="526"/>
      <c r="G5" s="526"/>
      <c r="H5" s="526"/>
      <c r="I5" s="526"/>
      <c r="J5" s="526"/>
      <c r="K5" s="526"/>
      <c r="L5" s="527"/>
      <c r="M5" s="527"/>
      <c r="N5" s="527"/>
      <c r="O5" s="527"/>
      <c r="P5" s="527"/>
      <c r="Q5" s="527"/>
      <c r="R5" s="527"/>
      <c r="S5" s="528"/>
    </row>
    <row r="6" spans="1:19" ht="15" customHeight="1">
      <c r="A6" s="312" t="s">
        <v>324</v>
      </c>
      <c r="B6" s="529" t="s">
        <v>325</v>
      </c>
      <c r="C6" s="530"/>
      <c r="D6" s="530"/>
      <c r="E6" s="530"/>
      <c r="F6" s="530"/>
      <c r="G6" s="530"/>
      <c r="H6" s="530"/>
      <c r="I6" s="530"/>
      <c r="J6" s="530"/>
      <c r="K6" s="530"/>
      <c r="L6" s="527"/>
      <c r="M6" s="527"/>
      <c r="N6" s="527"/>
      <c r="O6" s="527"/>
      <c r="P6" s="527"/>
      <c r="Q6" s="527"/>
      <c r="R6" s="527"/>
      <c r="S6" s="528"/>
    </row>
    <row r="7" spans="1:19" ht="15" customHeight="1">
      <c r="A7" s="312"/>
      <c r="B7" s="530"/>
      <c r="C7" s="530"/>
      <c r="D7" s="530"/>
      <c r="E7" s="530"/>
      <c r="F7" s="530"/>
      <c r="G7" s="530"/>
      <c r="H7" s="530"/>
      <c r="I7" s="530"/>
      <c r="J7" s="530"/>
      <c r="K7" s="530"/>
      <c r="L7" s="527"/>
      <c r="M7" s="527"/>
      <c r="N7" s="527"/>
      <c r="O7" s="527"/>
      <c r="P7" s="527"/>
      <c r="Q7" s="527"/>
      <c r="R7" s="527"/>
      <c r="S7" s="528"/>
    </row>
    <row r="8" spans="1:19" s="28" customFormat="1" ht="15" customHeight="1">
      <c r="A8" s="346" t="s">
        <v>326</v>
      </c>
      <c r="B8" s="313" t="s">
        <v>327</v>
      </c>
      <c r="C8" s="313"/>
      <c r="D8" s="313"/>
      <c r="E8" s="313"/>
      <c r="F8" s="313"/>
      <c r="G8" s="313"/>
      <c r="H8" s="313"/>
      <c r="I8" s="313"/>
      <c r="J8" s="313"/>
      <c r="K8" s="313"/>
      <c r="L8" s="319"/>
      <c r="M8" s="314"/>
      <c r="N8" s="320"/>
      <c r="O8" s="320"/>
      <c r="P8" s="347"/>
      <c r="Q8" s="347"/>
      <c r="R8" s="347"/>
      <c r="S8" s="348"/>
    </row>
    <row r="9" spans="1:19" s="28" customFormat="1" ht="3" customHeight="1">
      <c r="A9" s="316"/>
      <c r="B9" s="316"/>
      <c r="C9" s="316"/>
      <c r="D9" s="316"/>
      <c r="E9" s="316"/>
      <c r="F9" s="316"/>
      <c r="G9" s="316"/>
      <c r="H9" s="316"/>
      <c r="I9" s="316"/>
      <c r="J9" s="316"/>
      <c r="K9" s="316"/>
      <c r="L9" s="317"/>
      <c r="M9" s="311"/>
      <c r="N9" s="318"/>
      <c r="O9" s="318"/>
      <c r="P9" s="349"/>
      <c r="Q9" s="349"/>
      <c r="R9" s="349"/>
      <c r="S9" s="349"/>
    </row>
    <row r="10" spans="1:19" ht="15.75">
      <c r="A10" s="345"/>
      <c r="B10" s="345"/>
      <c r="C10" s="345"/>
      <c r="D10" s="345"/>
      <c r="E10" s="345"/>
      <c r="F10" s="345"/>
      <c r="G10" s="345"/>
      <c r="H10" s="345"/>
      <c r="I10" s="345"/>
      <c r="J10" s="345"/>
      <c r="K10" s="350" t="s">
        <v>4</v>
      </c>
      <c r="L10" s="350"/>
      <c r="M10" s="350"/>
      <c r="N10" s="350"/>
      <c r="O10" s="350"/>
      <c r="P10" s="351"/>
      <c r="Q10" s="352" t="s">
        <v>7</v>
      </c>
      <c r="R10" s="353"/>
      <c r="S10" s="354" t="s">
        <v>49</v>
      </c>
    </row>
    <row r="11" spans="1:19" s="50" customFormat="1" ht="13.5" customHeight="1">
      <c r="A11" s="353"/>
      <c r="B11" s="353"/>
      <c r="C11" s="353"/>
      <c r="D11" s="353"/>
      <c r="E11" s="353"/>
      <c r="F11" s="353"/>
      <c r="G11" s="353"/>
      <c r="H11" s="353"/>
      <c r="I11" s="353"/>
      <c r="J11" s="353"/>
      <c r="K11" s="355" t="s">
        <v>3</v>
      </c>
      <c r="L11" s="351"/>
      <c r="M11" s="355" t="s">
        <v>5</v>
      </c>
      <c r="N11" s="351"/>
      <c r="O11" s="355" t="s">
        <v>6</v>
      </c>
      <c r="P11" s="351"/>
      <c r="Q11" s="356" t="s">
        <v>8</v>
      </c>
      <c r="R11" s="353"/>
      <c r="S11" s="357" t="s">
        <v>165</v>
      </c>
    </row>
    <row r="12" spans="1:19" s="50" customFormat="1" ht="13.5" customHeight="1">
      <c r="A12" s="358" t="s">
        <v>1</v>
      </c>
      <c r="B12" s="359" t="s">
        <v>271</v>
      </c>
      <c r="C12" s="353"/>
      <c r="D12" s="359"/>
      <c r="E12" s="360"/>
      <c r="F12" s="360"/>
      <c r="G12" s="360"/>
      <c r="H12" s="360"/>
      <c r="I12" s="353"/>
      <c r="J12" s="353"/>
      <c r="K12" s="360"/>
      <c r="L12" s="360"/>
      <c r="M12" s="353"/>
      <c r="N12" s="353"/>
      <c r="O12" s="353"/>
      <c r="P12" s="353"/>
      <c r="Q12" s="353"/>
      <c r="R12" s="353"/>
      <c r="S12" s="353"/>
    </row>
    <row r="13" spans="1:19" ht="15.75">
      <c r="A13" s="358"/>
      <c r="B13" s="361" t="s">
        <v>321</v>
      </c>
      <c r="C13" s="353"/>
      <c r="D13" s="360"/>
      <c r="E13" s="360"/>
      <c r="F13" s="360"/>
      <c r="G13" s="360"/>
      <c r="H13" s="360"/>
      <c r="I13" s="345"/>
      <c r="J13" s="345"/>
      <c r="K13" s="345"/>
      <c r="L13" s="345"/>
      <c r="M13" s="345"/>
      <c r="N13" s="345"/>
      <c r="O13" s="345"/>
      <c r="P13" s="345"/>
      <c r="Q13" s="345"/>
      <c r="R13" s="345"/>
      <c r="S13" s="345"/>
    </row>
    <row r="14" spans="1:19" s="50" customFormat="1" ht="13.5" customHeight="1">
      <c r="A14" s="358"/>
      <c r="B14" s="362" t="s">
        <v>402</v>
      </c>
      <c r="C14" s="353"/>
      <c r="D14" s="353"/>
      <c r="E14" s="353"/>
      <c r="F14" s="363"/>
      <c r="G14" s="363"/>
      <c r="H14" s="363"/>
      <c r="I14" s="353"/>
      <c r="J14" s="353"/>
      <c r="K14" s="364">
        <f>IF(+'Data Entry Page'!$P$15&lt;&gt;"",IF(+'Data Entry Page'!H$15&gt;0,+'Data Entry Page'!H$15,0),"")</f>
      </c>
      <c r="L14" s="365"/>
      <c r="M14" s="364">
        <f>IF(+'Data Entry Page'!$P$15&lt;&gt;"",IF(+'Data Entry Page'!J$15&gt;0,+'Data Entry Page'!J$15,0),"")</f>
      </c>
      <c r="N14" s="365"/>
      <c r="O14" s="364">
        <f>IF(+'Data Entry Page'!$P$15&lt;&gt;"",IF(+'Data Entry Page'!L$15&gt;0,+'Data Entry Page'!L$15,0),"")</f>
      </c>
      <c r="P14" s="365"/>
      <c r="Q14" s="364">
        <f>IF(+'Data Entry Page'!$P$15&lt;&gt;"",IF(+'Data Entry Page'!N$15&gt;0,+'Data Entry Page'!N$15,0),"")</f>
      </c>
      <c r="R14" s="353"/>
      <c r="S14" s="366">
        <f>IF('Data Entry Page'!P15&lt;&gt;"",'Data Entry Page'!P15,"")</f>
      </c>
    </row>
    <row r="15" spans="1:19" ht="15.75">
      <c r="A15" s="345"/>
      <c r="B15" s="345"/>
      <c r="C15" s="345"/>
      <c r="D15" s="345"/>
      <c r="E15" s="345"/>
      <c r="F15" s="345"/>
      <c r="G15" s="345"/>
      <c r="H15" s="345"/>
      <c r="I15" s="345"/>
      <c r="J15" s="345"/>
      <c r="K15" s="345"/>
      <c r="L15" s="345"/>
      <c r="M15" s="345"/>
      <c r="N15" s="345"/>
      <c r="O15" s="345"/>
      <c r="P15" s="345"/>
      <c r="Q15" s="345"/>
      <c r="R15" s="345"/>
      <c r="S15" s="345"/>
    </row>
    <row r="16" spans="1:19" s="50" customFormat="1" ht="13.5" customHeight="1">
      <c r="A16" s="358" t="s">
        <v>272</v>
      </c>
      <c r="B16" s="359" t="s">
        <v>273</v>
      </c>
      <c r="C16" s="353"/>
      <c r="D16" s="359"/>
      <c r="E16" s="360"/>
      <c r="F16" s="360"/>
      <c r="G16" s="360"/>
      <c r="H16" s="360"/>
      <c r="I16" s="360"/>
      <c r="J16" s="367"/>
      <c r="K16" s="353"/>
      <c r="L16" s="353"/>
      <c r="M16" s="353"/>
      <c r="N16" s="353"/>
      <c r="O16" s="353"/>
      <c r="P16" s="353"/>
      <c r="Q16" s="353"/>
      <c r="R16" s="353"/>
      <c r="S16" s="368"/>
    </row>
    <row r="17" spans="1:19" s="50" customFormat="1" ht="13.5" customHeight="1">
      <c r="A17" s="354"/>
      <c r="B17" s="369" t="s">
        <v>303</v>
      </c>
      <c r="C17" s="353"/>
      <c r="D17" s="360"/>
      <c r="E17" s="360"/>
      <c r="F17" s="360"/>
      <c r="G17" s="360"/>
      <c r="H17" s="360"/>
      <c r="I17" s="360"/>
      <c r="J17" s="367"/>
      <c r="K17" s="353"/>
      <c r="L17" s="353"/>
      <c r="M17" s="353"/>
      <c r="N17" s="353"/>
      <c r="O17" s="353"/>
      <c r="P17" s="353"/>
      <c r="Q17" s="353"/>
      <c r="R17" s="353"/>
      <c r="S17" s="368"/>
    </row>
    <row r="18" spans="1:19" s="50" customFormat="1" ht="13.5" customHeight="1">
      <c r="A18" s="358"/>
      <c r="B18" s="361" t="s">
        <v>334</v>
      </c>
      <c r="C18" s="353"/>
      <c r="D18" s="360"/>
      <c r="E18" s="360"/>
      <c r="F18" s="360"/>
      <c r="G18" s="360"/>
      <c r="H18" s="360"/>
      <c r="I18" s="360"/>
      <c r="J18" s="367"/>
      <c r="K18" s="364">
        <f>IF(+'Informational Form A'!I$151=0,0,IF('Informational Form A'!I$151&gt;0,+'Informational Form A'!I151,""))</f>
      </c>
      <c r="L18" s="365"/>
      <c r="M18" s="364">
        <f>IF(+'Informational Form A'!K$151=0,0,IF('Informational Form A'!K$151&gt;0,+'Informational Form A'!K151,""))</f>
      </c>
      <c r="N18" s="365"/>
      <c r="O18" s="364">
        <f>IF(+'Informational Form A'!M$151=0,0,IF('Informational Form A'!M$151&gt;0,+'Informational Form A'!M151,""))</f>
      </c>
      <c r="P18" s="365"/>
      <c r="Q18" s="364">
        <f>IF(+'Informational Form A'!O$151=0,0,IF('Informational Form A'!O$151&gt;0,+'Informational Form A'!O151,""))</f>
      </c>
      <c r="R18" s="353"/>
      <c r="S18" s="366">
        <f>IF(+'Informational Form A'!T$109=0,0,IF('Informational Form A'!T$109&gt;0,+'Informational Form A'!T109,""))</f>
      </c>
    </row>
    <row r="19" spans="1:19" ht="15.75">
      <c r="A19" s="345"/>
      <c r="B19" s="345"/>
      <c r="C19" s="345"/>
      <c r="D19" s="345"/>
      <c r="E19" s="345"/>
      <c r="F19" s="345"/>
      <c r="G19" s="345"/>
      <c r="H19" s="345"/>
      <c r="I19" s="345"/>
      <c r="J19" s="345"/>
      <c r="K19" s="345"/>
      <c r="L19" s="345"/>
      <c r="M19" s="345"/>
      <c r="N19" s="345"/>
      <c r="O19" s="345"/>
      <c r="P19" s="345"/>
      <c r="Q19" s="345"/>
      <c r="R19" s="345"/>
      <c r="S19" s="345"/>
    </row>
    <row r="20" spans="1:19" s="50" customFormat="1" ht="13.5" customHeight="1">
      <c r="A20" s="358" t="s">
        <v>268</v>
      </c>
      <c r="B20" s="359" t="s">
        <v>270</v>
      </c>
      <c r="C20" s="353"/>
      <c r="D20" s="359"/>
      <c r="E20" s="360"/>
      <c r="F20" s="360"/>
      <c r="G20" s="360"/>
      <c r="H20" s="360"/>
      <c r="I20" s="360"/>
      <c r="J20" s="360"/>
      <c r="K20" s="353"/>
      <c r="L20" s="353"/>
      <c r="M20" s="353"/>
      <c r="N20" s="353"/>
      <c r="O20" s="353"/>
      <c r="P20" s="353"/>
      <c r="Q20" s="353"/>
      <c r="R20" s="353"/>
      <c r="S20" s="353"/>
    </row>
    <row r="21" spans="1:19" s="50" customFormat="1" ht="13.5" customHeight="1">
      <c r="A21" s="358"/>
      <c r="B21" s="361" t="s">
        <v>308</v>
      </c>
      <c r="C21" s="353"/>
      <c r="D21" s="359"/>
      <c r="E21" s="360"/>
      <c r="F21" s="360"/>
      <c r="G21" s="360"/>
      <c r="H21" s="360"/>
      <c r="I21" s="360"/>
      <c r="J21" s="360"/>
      <c r="K21" s="353"/>
      <c r="L21" s="353"/>
      <c r="M21" s="353"/>
      <c r="N21" s="353"/>
      <c r="O21" s="353"/>
      <c r="P21" s="353"/>
      <c r="Q21" s="353"/>
      <c r="R21" s="353"/>
      <c r="S21" s="353"/>
    </row>
    <row r="22" spans="1:19" s="50" customFormat="1" ht="13.5" customHeight="1">
      <c r="A22" s="358"/>
      <c r="B22" s="370" t="s">
        <v>335</v>
      </c>
      <c r="C22" s="371"/>
      <c r="D22" s="372"/>
      <c r="E22" s="360"/>
      <c r="F22" s="360"/>
      <c r="G22" s="360"/>
      <c r="H22" s="360"/>
      <c r="I22" s="360"/>
      <c r="J22" s="360"/>
      <c r="K22" s="373">
        <f>IF(AND('Data Entry Page'!$F$48="Yes",'Data Entry Page'!$N$51&lt;1),+'Informational Form B'!G115,"")</f>
      </c>
      <c r="L22" s="365"/>
      <c r="M22" s="373">
        <f>IF(AND('Data Entry Page'!$F$48="Yes",'Data Entry Page'!$N$51&lt;1),+'Informational Form B'!I115,"")</f>
      </c>
      <c r="N22" s="365"/>
      <c r="O22" s="373">
        <f>IF(AND('Data Entry Page'!$F$48="Yes",'Data Entry Page'!$N$51&lt;1),+'Informational Form B'!K115,"")</f>
      </c>
      <c r="P22" s="365"/>
      <c r="Q22" s="373">
        <f>IF(AND('Data Entry Page'!$F$48="Yes",'Data Entry Page'!$N$51&lt;1),+'Informational Form B'!M115,"")</f>
      </c>
      <c r="R22" s="353"/>
      <c r="S22" s="373">
        <f>IF(AND('Data Entry Page'!$F$48="Yes",'Data Entry Page'!$N$51&lt;1),+'Informational Form B'!O115,"")</f>
      </c>
    </row>
    <row r="23" spans="1:19" s="50" customFormat="1" ht="15">
      <c r="A23" s="358"/>
      <c r="B23" s="374"/>
      <c r="C23" s="375"/>
      <c r="D23" s="376"/>
      <c r="E23" s="363"/>
      <c r="F23" s="363"/>
      <c r="G23" s="363"/>
      <c r="H23" s="363"/>
      <c r="I23" s="363"/>
      <c r="J23" s="363"/>
      <c r="K23" s="353"/>
      <c r="L23" s="353"/>
      <c r="M23" s="353"/>
      <c r="N23" s="353"/>
      <c r="O23" s="353"/>
      <c r="P23" s="353"/>
      <c r="Q23" s="353"/>
      <c r="R23" s="353"/>
      <c r="S23" s="353"/>
    </row>
    <row r="24" spans="1:19" s="50" customFormat="1" ht="13.5" customHeight="1">
      <c r="A24" s="358" t="s">
        <v>9</v>
      </c>
      <c r="B24" s="377" t="s">
        <v>275</v>
      </c>
      <c r="C24" s="353"/>
      <c r="D24" s="377"/>
      <c r="E24" s="353"/>
      <c r="F24" s="353"/>
      <c r="G24" s="353"/>
      <c r="H24" s="353"/>
      <c r="I24" s="353"/>
      <c r="J24" s="353"/>
      <c r="K24" s="353"/>
      <c r="L24" s="353"/>
      <c r="M24" s="353"/>
      <c r="N24" s="353"/>
      <c r="O24" s="353"/>
      <c r="P24" s="353"/>
      <c r="Q24" s="353"/>
      <c r="R24" s="353"/>
      <c r="S24" s="353"/>
    </row>
    <row r="25" spans="1:19" s="50" customFormat="1" ht="13.5" customHeight="1">
      <c r="A25" s="358"/>
      <c r="B25" s="362" t="s">
        <v>337</v>
      </c>
      <c r="C25" s="353"/>
      <c r="D25" s="377"/>
      <c r="E25" s="353"/>
      <c r="F25" s="353"/>
      <c r="G25" s="353"/>
      <c r="H25" s="353"/>
      <c r="I25" s="353"/>
      <c r="J25" s="353"/>
      <c r="K25" s="364">
        <f>IF(AND('Data Entry Page'!$F$48="Yes",'Data Entry Page'!$N$51&lt;1),+'Informational Summary Page'!K$22,IF('Informational Summary Page'!K$18&lt;&gt;"",'Informational Summary Page'!K18,""))</f>
      </c>
      <c r="L25" s="353"/>
      <c r="M25" s="364">
        <f>IF(AND('Data Entry Page'!$F$48="Yes",'Data Entry Page'!$N$51&lt;1),+'Informational Summary Page'!M$22,IF('Informational Summary Page'!M$18&lt;&gt;"",'Informational Summary Page'!M18,""))</f>
      </c>
      <c r="N25" s="353"/>
      <c r="O25" s="364">
        <f>IF(AND('Data Entry Page'!$F$48="Yes",'Data Entry Page'!$N$51&lt;1),+'Informational Summary Page'!O$22,IF('Informational Summary Page'!O$18&lt;&gt;"",'Informational Summary Page'!O18,""))</f>
      </c>
      <c r="P25" s="353"/>
      <c r="Q25" s="364">
        <f>IF(AND('Data Entry Page'!$F$48="Yes",'Data Entry Page'!$N$51&lt;1),+'Informational Summary Page'!Q$22,IF('Informational Summary Page'!Q$18&lt;&gt;"",'Informational Summary Page'!Q18,""))</f>
      </c>
      <c r="R25" s="353"/>
      <c r="S25" s="364">
        <f>IF(AND('Data Entry Page'!$F$48="Yes",'Data Entry Page'!$N$51&lt;1),+'Informational Summary Page'!S$22,IF('Informational Summary Page'!S$18&lt;&gt;"",'Informational Summary Page'!S18,""))</f>
      </c>
    </row>
    <row r="26" spans="1:19" s="50" customFormat="1" ht="15">
      <c r="A26" s="358"/>
      <c r="B26" s="374"/>
      <c r="C26" s="375"/>
      <c r="D26" s="376"/>
      <c r="E26" s="363"/>
      <c r="F26" s="363"/>
      <c r="G26" s="363"/>
      <c r="H26" s="363"/>
      <c r="I26" s="363"/>
      <c r="J26" s="363"/>
      <c r="K26" s="353"/>
      <c r="L26" s="353"/>
      <c r="M26" s="353"/>
      <c r="N26" s="353"/>
      <c r="O26" s="353"/>
      <c r="P26" s="353"/>
      <c r="Q26" s="353"/>
      <c r="R26" s="353"/>
      <c r="S26" s="353"/>
    </row>
    <row r="27" spans="1:19" s="50" customFormat="1" ht="13.5" customHeight="1">
      <c r="A27" s="358" t="s">
        <v>10</v>
      </c>
      <c r="B27" s="377" t="s">
        <v>305</v>
      </c>
      <c r="C27" s="353"/>
      <c r="D27" s="377"/>
      <c r="E27" s="353"/>
      <c r="F27" s="378"/>
      <c r="G27" s="378"/>
      <c r="H27" s="353"/>
      <c r="I27" s="353"/>
      <c r="J27" s="353"/>
      <c r="K27" s="353"/>
      <c r="L27" s="353"/>
      <c r="M27" s="353"/>
      <c r="N27" s="353"/>
      <c r="O27" s="353"/>
      <c r="P27" s="353"/>
      <c r="Q27" s="353"/>
      <c r="R27" s="353"/>
      <c r="S27" s="353"/>
    </row>
    <row r="28" spans="1:19" s="225" customFormat="1" ht="15">
      <c r="A28" s="354"/>
      <c r="B28" s="379" t="s">
        <v>293</v>
      </c>
      <c r="C28" s="353"/>
      <c r="D28" s="379"/>
      <c r="E28" s="379"/>
      <c r="F28" s="379"/>
      <c r="G28" s="379"/>
      <c r="H28" s="379"/>
      <c r="I28" s="379"/>
      <c r="J28" s="379"/>
      <c r="K28" s="364">
        <f>IF(OR('Data Entry Page'!$F$48&lt;&gt;"Yes",'Data Entry Page'!$N$51&gt;1),IF('Data Entry Page'!H$21&lt;&gt;"",'Data Entry Page'!H$21,""),'Informational Summary Page'!K22)</f>
      </c>
      <c r="L28" s="365"/>
      <c r="M28" s="364">
        <f>IF(OR('Data Entry Page'!$F$48&lt;&gt;"Yes",'Data Entry Page'!$N$51&gt;1),IF('Data Entry Page'!J$21&lt;&gt;"",'Data Entry Page'!J$21,""),'Informational Summary Page'!M22)</f>
      </c>
      <c r="N28" s="364"/>
      <c r="O28" s="364">
        <f>IF(OR('Data Entry Page'!$F$48&lt;&gt;"Yes",'Data Entry Page'!$N$51&gt;1),IF('Data Entry Page'!L$21&lt;&gt;"",'Data Entry Page'!L$21,""),'Informational Summary Page'!O22)</f>
      </c>
      <c r="P28" s="365"/>
      <c r="Q28" s="364">
        <f>IF(OR('Data Entry Page'!$F$48&lt;&gt;"Yes",'Data Entry Page'!$N$51&gt;1),IF('Data Entry Page'!N$21&lt;&gt;"",'Data Entry Page'!N$21,""),'Informational Summary Page'!Q22)</f>
      </c>
      <c r="R28" s="353"/>
      <c r="S28" s="364">
        <f>IF(OR('Data Entry Page'!$F$48&lt;&gt;"Yes",'Data Entry Page'!$N$51&gt;1),IF('Data Entry Page'!P$21&lt;&gt;"",'Data Entry Page'!P$21,""),'Informational Summary Page'!S22)</f>
      </c>
    </row>
    <row r="29" spans="1:19" s="225" customFormat="1" ht="15">
      <c r="A29" s="354"/>
      <c r="B29" s="379"/>
      <c r="C29" s="353"/>
      <c r="D29" s="379"/>
      <c r="E29" s="379"/>
      <c r="F29" s="379"/>
      <c r="G29" s="379"/>
      <c r="H29" s="379"/>
      <c r="I29" s="379"/>
      <c r="J29" s="379"/>
      <c r="K29" s="395"/>
      <c r="L29" s="365"/>
      <c r="M29" s="395"/>
      <c r="N29" s="395"/>
      <c r="O29" s="395"/>
      <c r="P29" s="365"/>
      <c r="Q29" s="395"/>
      <c r="R29" s="353"/>
      <c r="S29" s="395"/>
    </row>
    <row r="30" spans="1:29" s="225" customFormat="1" ht="13.5" customHeight="1">
      <c r="A30" s="358" t="s">
        <v>11</v>
      </c>
      <c r="B30" s="377" t="s">
        <v>294</v>
      </c>
      <c r="C30" s="353"/>
      <c r="D30" s="377"/>
      <c r="E30" s="353"/>
      <c r="F30" s="353"/>
      <c r="G30" s="353"/>
      <c r="H30" s="353"/>
      <c r="I30" s="353"/>
      <c r="J30" s="353"/>
      <c r="K30" s="353"/>
      <c r="L30" s="353"/>
      <c r="M30" s="353"/>
      <c r="N30" s="353"/>
      <c r="O30" s="353"/>
      <c r="P30" s="353"/>
      <c r="Q30" s="353"/>
      <c r="R30" s="353"/>
      <c r="S30" s="353"/>
      <c r="W30" s="271"/>
      <c r="X30" s="257"/>
      <c r="Y30" s="257"/>
      <c r="Z30" s="257"/>
      <c r="AA30" s="257"/>
      <c r="AB30" s="257"/>
      <c r="AC30" s="257"/>
    </row>
    <row r="31" spans="1:29" s="278" customFormat="1" ht="13.5" customHeight="1" hidden="1">
      <c r="A31" s="358"/>
      <c r="B31" s="359"/>
      <c r="C31" s="372"/>
      <c r="D31" s="359"/>
      <c r="E31" s="372"/>
      <c r="F31" s="372"/>
      <c r="G31" s="372"/>
      <c r="H31" s="372"/>
      <c r="I31" s="372"/>
      <c r="J31" s="372"/>
      <c r="K31" s="380">
        <f>IF('Data Entry Page'!$H$69&gt;0,IF('Informational Summary Page'!K25&lt;'Informational Summary Page'!K28,'Informational Summary Page'!K25,'Informational Summary Page'!K28),"")</f>
      </c>
      <c r="L31" s="381"/>
      <c r="M31" s="380">
        <f>IF('Data Entry Page'!$H$69&gt;0,IF('Informational Summary Page'!M25&lt;'Informational Summary Page'!M28,'Informational Summary Page'!M25,'Informational Summary Page'!M28),"")</f>
      </c>
      <c r="N31" s="381"/>
      <c r="O31" s="380">
        <f>IF('Data Entry Page'!$H$69&gt;0,IF('Informational Summary Page'!O25&lt;'Informational Summary Page'!O28,'Informational Summary Page'!O25,'Informational Summary Page'!O28),"")</f>
      </c>
      <c r="P31" s="381"/>
      <c r="Q31" s="380">
        <f>IF('Data Entry Page'!$H$69&gt;0,IF('Informational Summary Page'!Q25&lt;'Informational Summary Page'!Q28,'Informational Summary Page'!Q25,'Informational Summary Page'!Q28),"")</f>
      </c>
      <c r="R31" s="381"/>
      <c r="S31" s="380">
        <f>IF('Data Entry Page'!$H$69&gt;0,IF('Informational Summary Page'!S25&lt;'Informational Summary Page'!S28,'Informational Summary Page'!S25,'Informational Summary Page'!S28),"")</f>
      </c>
      <c r="W31" s="1"/>
      <c r="X31" s="1"/>
      <c r="Y31" s="1"/>
      <c r="Z31" s="1"/>
      <c r="AA31" s="1"/>
      <c r="AB31" s="1"/>
      <c r="AC31" s="1"/>
    </row>
    <row r="32" spans="1:29" s="78" customFormat="1" ht="13.5" customHeight="1">
      <c r="A32" s="382"/>
      <c r="B32" s="361" t="s">
        <v>403</v>
      </c>
      <c r="D32" s="382"/>
      <c r="E32" s="372"/>
      <c r="F32" s="372"/>
      <c r="G32" s="372"/>
      <c r="H32" s="372"/>
      <c r="I32" s="372"/>
      <c r="J32" s="372"/>
      <c r="K32" s="383">
        <f>IF('Informational Summary Page'!K31&lt;&gt;"",IF('Informational Summary Page'!K31&lt;1,ROUNDDOWN('Informational Summary Page'!K31,3),ROUND('Informational Summary Page'!K31,4)),"")</f>
      </c>
      <c r="L32" s="384"/>
      <c r="M32" s="383">
        <f>IF('Informational Summary Page'!M31&lt;&gt;"",IF('Informational Summary Page'!M31&lt;1,ROUNDDOWN('Informational Summary Page'!M31,3),ROUND('Informational Summary Page'!M31,4)),"")</f>
      </c>
      <c r="N32" s="384"/>
      <c r="O32" s="383">
        <f>IF('Informational Summary Page'!O31&lt;&gt;"",IF('Informational Summary Page'!O31&lt;1,ROUNDDOWN('Informational Summary Page'!O31,3),ROUND('Informational Summary Page'!O31,4)),"")</f>
      </c>
      <c r="P32" s="384"/>
      <c r="Q32" s="383">
        <f>IF('Informational Summary Page'!Q31&lt;&gt;"",IF('Informational Summary Page'!Q31&lt;1,ROUNDDOWN('Informational Summary Page'!Q31,3),ROUND('Informational Summary Page'!Q31,4)),"")</f>
      </c>
      <c r="R32" s="372"/>
      <c r="S32" s="383">
        <f>IF('Informational Summary Page'!S31&lt;&gt;"",ROUND('Informational Summary Page'!S31,4),"")</f>
      </c>
      <c r="W32" s="1"/>
      <c r="X32" s="1"/>
      <c r="Y32" s="1"/>
      <c r="Z32" s="1"/>
      <c r="AA32" s="1"/>
      <c r="AB32" s="1"/>
      <c r="AC32" s="1"/>
    </row>
    <row r="33" spans="1:29" s="50" customFormat="1" ht="3" customHeight="1">
      <c r="A33" s="358"/>
      <c r="B33" s="385"/>
      <c r="C33" s="386"/>
      <c r="D33" s="363"/>
      <c r="E33" s="363"/>
      <c r="F33" s="363"/>
      <c r="G33" s="363"/>
      <c r="H33" s="363"/>
      <c r="I33" s="363"/>
      <c r="J33" s="363"/>
      <c r="K33" s="353"/>
      <c r="L33" s="353"/>
      <c r="M33" s="353"/>
      <c r="N33" s="353"/>
      <c r="O33" s="353"/>
      <c r="P33" s="353"/>
      <c r="Q33" s="353"/>
      <c r="R33" s="353"/>
      <c r="S33" s="353"/>
      <c r="W33" s="257"/>
      <c r="X33" s="257"/>
      <c r="Y33" s="257"/>
      <c r="Z33" s="257"/>
      <c r="AA33" s="257"/>
      <c r="AB33" s="257"/>
      <c r="AC33" s="257"/>
    </row>
    <row r="34" spans="1:19" ht="15.75">
      <c r="A34" s="345"/>
      <c r="B34" s="345"/>
      <c r="C34" s="345"/>
      <c r="D34" s="345"/>
      <c r="E34" s="345"/>
      <c r="F34" s="345"/>
      <c r="G34" s="345"/>
      <c r="H34" s="345"/>
      <c r="I34" s="345"/>
      <c r="J34" s="345"/>
      <c r="K34" s="345"/>
      <c r="L34" s="345"/>
      <c r="M34" s="345"/>
      <c r="N34" s="345"/>
      <c r="O34" s="345"/>
      <c r="P34" s="345"/>
      <c r="Q34" s="345"/>
      <c r="R34" s="345"/>
      <c r="S34" s="345"/>
    </row>
    <row r="35" spans="1:19" ht="15.75">
      <c r="A35" s="345"/>
      <c r="B35" s="345"/>
      <c r="C35" s="345"/>
      <c r="D35" s="345"/>
      <c r="E35" s="345"/>
      <c r="F35" s="345"/>
      <c r="G35" s="345"/>
      <c r="H35" s="345"/>
      <c r="I35" s="345"/>
      <c r="J35" s="345"/>
      <c r="K35" s="345"/>
      <c r="L35" s="345"/>
      <c r="M35" s="345"/>
      <c r="N35" s="345"/>
      <c r="O35" s="345"/>
      <c r="P35" s="345"/>
      <c r="Q35" s="345"/>
      <c r="R35" s="345"/>
      <c r="S35" s="345"/>
    </row>
    <row r="36" spans="1:19" ht="15.75">
      <c r="A36" s="345"/>
      <c r="B36" s="345"/>
      <c r="C36" s="345"/>
      <c r="D36" s="345"/>
      <c r="E36" s="345"/>
      <c r="F36" s="345"/>
      <c r="G36" s="345"/>
      <c r="H36" s="345"/>
      <c r="I36" s="345"/>
      <c r="J36" s="345"/>
      <c r="K36" s="345"/>
      <c r="L36" s="345"/>
      <c r="M36" s="345"/>
      <c r="N36" s="345"/>
      <c r="O36" s="345"/>
      <c r="P36" s="345"/>
      <c r="Q36" s="345"/>
      <c r="R36" s="345"/>
      <c r="S36" s="345"/>
    </row>
    <row r="37" spans="1:19" ht="15.75">
      <c r="A37" s="345"/>
      <c r="B37" s="345"/>
      <c r="C37" s="345"/>
      <c r="D37" s="345"/>
      <c r="E37" s="345"/>
      <c r="F37" s="345"/>
      <c r="G37" s="345"/>
      <c r="H37" s="345"/>
      <c r="I37" s="345"/>
      <c r="J37" s="345"/>
      <c r="K37" s="345"/>
      <c r="L37" s="345"/>
      <c r="M37" s="345"/>
      <c r="N37" s="345"/>
      <c r="O37" s="345"/>
      <c r="P37" s="345"/>
      <c r="Q37" s="345"/>
      <c r="R37" s="345"/>
      <c r="S37" s="345"/>
    </row>
    <row r="38" spans="1:19" ht="15.75">
      <c r="A38" s="345"/>
      <c r="B38" s="345"/>
      <c r="C38" s="345"/>
      <c r="D38" s="345"/>
      <c r="E38" s="345"/>
      <c r="F38" s="345"/>
      <c r="G38" s="345"/>
      <c r="H38" s="345"/>
      <c r="I38" s="345"/>
      <c r="J38" s="345"/>
      <c r="K38" s="345"/>
      <c r="L38" s="345"/>
      <c r="M38" s="345"/>
      <c r="N38" s="345"/>
      <c r="O38" s="345"/>
      <c r="P38" s="345"/>
      <c r="Q38" s="345"/>
      <c r="R38" s="345"/>
      <c r="S38" s="345"/>
    </row>
    <row r="39" spans="1:19" ht="15.75">
      <c r="A39" s="345"/>
      <c r="B39" s="345"/>
      <c r="C39" s="345"/>
      <c r="D39" s="345"/>
      <c r="E39" s="345"/>
      <c r="F39" s="345"/>
      <c r="G39" s="345"/>
      <c r="H39" s="345"/>
      <c r="I39" s="345"/>
      <c r="J39" s="345"/>
      <c r="K39" s="345"/>
      <c r="L39" s="345"/>
      <c r="M39" s="345"/>
      <c r="N39" s="345"/>
      <c r="O39" s="345"/>
      <c r="P39" s="345"/>
      <c r="Q39" s="345"/>
      <c r="R39" s="345"/>
      <c r="S39" s="345"/>
    </row>
    <row r="40" spans="1:19" ht="15.75">
      <c r="A40" s="345"/>
      <c r="B40" s="345"/>
      <c r="C40" s="345"/>
      <c r="D40" s="345"/>
      <c r="E40" s="345"/>
      <c r="F40" s="345"/>
      <c r="G40" s="345"/>
      <c r="H40" s="345"/>
      <c r="I40" s="345"/>
      <c r="J40" s="345"/>
      <c r="K40" s="345"/>
      <c r="L40" s="345"/>
      <c r="M40" s="345"/>
      <c r="N40" s="345"/>
      <c r="O40" s="345"/>
      <c r="P40" s="345"/>
      <c r="Q40" s="345"/>
      <c r="R40" s="345"/>
      <c r="S40" s="345"/>
    </row>
    <row r="41" spans="1:19" ht="15.75">
      <c r="A41" s="345"/>
      <c r="B41" s="345"/>
      <c r="C41" s="345"/>
      <c r="D41" s="345"/>
      <c r="E41" s="345"/>
      <c r="F41" s="345"/>
      <c r="G41" s="345"/>
      <c r="H41" s="345"/>
      <c r="I41" s="345"/>
      <c r="J41" s="345"/>
      <c r="K41" s="345"/>
      <c r="L41" s="345"/>
      <c r="M41" s="345"/>
      <c r="N41" s="345"/>
      <c r="O41" s="345"/>
      <c r="P41" s="345"/>
      <c r="Q41" s="345"/>
      <c r="R41" s="345"/>
      <c r="S41" s="345"/>
    </row>
    <row r="42" spans="1:19" ht="15.75">
      <c r="A42" s="345"/>
      <c r="B42" s="345"/>
      <c r="C42" s="345"/>
      <c r="D42" s="345"/>
      <c r="E42" s="345"/>
      <c r="F42" s="345"/>
      <c r="G42" s="345"/>
      <c r="H42" s="345"/>
      <c r="I42" s="345"/>
      <c r="J42" s="345"/>
      <c r="K42" s="345"/>
      <c r="L42" s="345"/>
      <c r="M42" s="345"/>
      <c r="N42" s="345"/>
      <c r="O42" s="345"/>
      <c r="P42" s="345"/>
      <c r="Q42" s="345"/>
      <c r="R42" s="345"/>
      <c r="S42" s="345"/>
    </row>
    <row r="43" spans="1:19" ht="15.75">
      <c r="A43" s="345"/>
      <c r="B43" s="345"/>
      <c r="C43" s="345"/>
      <c r="D43" s="345"/>
      <c r="E43" s="345"/>
      <c r="F43" s="345"/>
      <c r="G43" s="345"/>
      <c r="H43" s="345"/>
      <c r="I43" s="345"/>
      <c r="J43" s="345"/>
      <c r="K43" s="345"/>
      <c r="L43" s="345"/>
      <c r="M43" s="345"/>
      <c r="N43" s="345"/>
      <c r="O43" s="345"/>
      <c r="P43" s="345"/>
      <c r="Q43" s="345"/>
      <c r="R43" s="345"/>
      <c r="S43" s="345"/>
    </row>
    <row r="44" spans="1:19" ht="15.75">
      <c r="A44" s="345"/>
      <c r="B44" s="345"/>
      <c r="C44" s="345"/>
      <c r="D44" s="345"/>
      <c r="E44" s="345"/>
      <c r="F44" s="345"/>
      <c r="G44" s="345"/>
      <c r="H44" s="345"/>
      <c r="I44" s="345"/>
      <c r="J44" s="345"/>
      <c r="K44" s="345"/>
      <c r="L44" s="345"/>
      <c r="M44" s="345"/>
      <c r="N44" s="345"/>
      <c r="O44" s="345"/>
      <c r="P44" s="345"/>
      <c r="Q44" s="345"/>
      <c r="R44" s="345"/>
      <c r="S44" s="345"/>
    </row>
    <row r="45" spans="1:19" ht="15.75">
      <c r="A45" s="345"/>
      <c r="B45" s="345"/>
      <c r="C45" s="345"/>
      <c r="D45" s="345"/>
      <c r="E45" s="345"/>
      <c r="F45" s="345"/>
      <c r="G45" s="345"/>
      <c r="H45" s="345"/>
      <c r="I45" s="345"/>
      <c r="J45" s="345"/>
      <c r="K45" s="345"/>
      <c r="L45" s="345"/>
      <c r="M45" s="345"/>
      <c r="N45" s="345"/>
      <c r="O45" s="345"/>
      <c r="P45" s="345"/>
      <c r="Q45" s="345"/>
      <c r="R45" s="345"/>
      <c r="S45" s="345"/>
    </row>
    <row r="46" spans="1:19" ht="15.75">
      <c r="A46" s="345"/>
      <c r="B46" s="345"/>
      <c r="C46" s="345"/>
      <c r="D46" s="345"/>
      <c r="E46" s="345"/>
      <c r="F46" s="345"/>
      <c r="G46" s="345"/>
      <c r="H46" s="345"/>
      <c r="I46" s="345"/>
      <c r="J46" s="345"/>
      <c r="K46" s="345"/>
      <c r="L46" s="345"/>
      <c r="M46" s="345"/>
      <c r="N46" s="345"/>
      <c r="O46" s="345"/>
      <c r="P46" s="345"/>
      <c r="Q46" s="345"/>
      <c r="R46" s="345"/>
      <c r="S46" s="345"/>
    </row>
    <row r="47" spans="1:19" ht="15.75">
      <c r="A47" s="345"/>
      <c r="B47" s="345"/>
      <c r="C47" s="345"/>
      <c r="D47" s="345"/>
      <c r="E47" s="345"/>
      <c r="F47" s="345"/>
      <c r="G47" s="345"/>
      <c r="H47" s="345"/>
      <c r="I47" s="345"/>
      <c r="J47" s="345"/>
      <c r="K47" s="345"/>
      <c r="L47" s="345"/>
      <c r="M47" s="345"/>
      <c r="N47" s="345"/>
      <c r="O47" s="345"/>
      <c r="P47" s="345"/>
      <c r="Q47" s="345"/>
      <c r="R47" s="345"/>
      <c r="S47" s="345"/>
    </row>
    <row r="48" spans="1:19" ht="15.75">
      <c r="A48" s="345"/>
      <c r="B48" s="345"/>
      <c r="C48" s="345"/>
      <c r="D48" s="345"/>
      <c r="E48" s="345"/>
      <c r="F48" s="345"/>
      <c r="G48" s="345"/>
      <c r="H48" s="345"/>
      <c r="I48" s="345"/>
      <c r="J48" s="345"/>
      <c r="K48" s="345"/>
      <c r="L48" s="345"/>
      <c r="M48" s="345"/>
      <c r="N48" s="345"/>
      <c r="O48" s="345"/>
      <c r="P48" s="345"/>
      <c r="Q48" s="345"/>
      <c r="R48" s="345"/>
      <c r="S48" s="345"/>
    </row>
    <row r="49" spans="1:19" ht="15.75">
      <c r="A49" s="345"/>
      <c r="B49" s="345"/>
      <c r="C49" s="345"/>
      <c r="D49" s="345"/>
      <c r="E49" s="345"/>
      <c r="F49" s="345"/>
      <c r="G49" s="345"/>
      <c r="H49" s="345"/>
      <c r="I49" s="345"/>
      <c r="J49" s="345"/>
      <c r="K49" s="345"/>
      <c r="L49" s="345"/>
      <c r="M49" s="345"/>
      <c r="N49" s="345"/>
      <c r="O49" s="345"/>
      <c r="P49" s="345"/>
      <c r="Q49" s="345"/>
      <c r="R49" s="345"/>
      <c r="S49" s="345"/>
    </row>
    <row r="50" spans="1:19" ht="15.75">
      <c r="A50" s="345"/>
      <c r="B50" s="345"/>
      <c r="C50" s="345"/>
      <c r="D50" s="345"/>
      <c r="E50" s="345"/>
      <c r="F50" s="345"/>
      <c r="G50" s="345"/>
      <c r="H50" s="345"/>
      <c r="I50" s="345"/>
      <c r="J50" s="345"/>
      <c r="K50" s="345"/>
      <c r="L50" s="345"/>
      <c r="M50" s="345"/>
      <c r="N50" s="345"/>
      <c r="O50" s="345"/>
      <c r="P50" s="345"/>
      <c r="Q50" s="345"/>
      <c r="R50" s="345"/>
      <c r="S50" s="345"/>
    </row>
    <row r="51" spans="1:19" ht="15.75">
      <c r="A51" s="345"/>
      <c r="B51" s="345"/>
      <c r="C51" s="345"/>
      <c r="D51" s="345"/>
      <c r="E51" s="345"/>
      <c r="F51" s="345"/>
      <c r="G51" s="345"/>
      <c r="H51" s="345"/>
      <c r="I51" s="345"/>
      <c r="J51" s="345"/>
      <c r="K51" s="345"/>
      <c r="L51" s="345"/>
      <c r="M51" s="345"/>
      <c r="N51" s="345"/>
      <c r="O51" s="345"/>
      <c r="P51" s="345"/>
      <c r="Q51" s="345"/>
      <c r="R51" s="345"/>
      <c r="S51" s="345"/>
    </row>
    <row r="52" spans="1:19" ht="15.75">
      <c r="A52" s="345"/>
      <c r="B52" s="345"/>
      <c r="C52" s="345"/>
      <c r="D52" s="345"/>
      <c r="E52" s="345"/>
      <c r="F52" s="345"/>
      <c r="G52" s="345"/>
      <c r="H52" s="345"/>
      <c r="I52" s="345"/>
      <c r="J52" s="345"/>
      <c r="K52" s="345"/>
      <c r="L52" s="345"/>
      <c r="M52" s="345"/>
      <c r="N52" s="345"/>
      <c r="O52" s="345"/>
      <c r="P52" s="345"/>
      <c r="Q52" s="345"/>
      <c r="R52" s="345"/>
      <c r="S52" s="345"/>
    </row>
    <row r="53" spans="1:19" ht="15.75">
      <c r="A53" s="345"/>
      <c r="B53" s="345"/>
      <c r="C53" s="345"/>
      <c r="D53" s="345"/>
      <c r="E53" s="345"/>
      <c r="F53" s="345"/>
      <c r="G53" s="345"/>
      <c r="H53" s="345"/>
      <c r="I53" s="345"/>
      <c r="J53" s="345"/>
      <c r="K53" s="345"/>
      <c r="L53" s="345"/>
      <c r="M53" s="345"/>
      <c r="N53" s="345"/>
      <c r="O53" s="345"/>
      <c r="P53" s="345"/>
      <c r="Q53" s="345"/>
      <c r="R53" s="345"/>
      <c r="S53" s="345"/>
    </row>
    <row r="54" spans="1:19" ht="15.75">
      <c r="A54" s="345"/>
      <c r="B54" s="345"/>
      <c r="C54" s="345"/>
      <c r="D54" s="345"/>
      <c r="E54" s="345"/>
      <c r="F54" s="345"/>
      <c r="G54" s="345"/>
      <c r="H54" s="345"/>
      <c r="I54" s="345"/>
      <c r="J54" s="345"/>
      <c r="K54" s="345"/>
      <c r="L54" s="345"/>
      <c r="M54" s="345"/>
      <c r="N54" s="345"/>
      <c r="O54" s="345"/>
      <c r="P54" s="345"/>
      <c r="Q54" s="345"/>
      <c r="R54" s="345"/>
      <c r="S54" s="345"/>
    </row>
    <row r="55" spans="1:19" ht="15.75">
      <c r="A55" s="345"/>
      <c r="B55" s="345"/>
      <c r="C55" s="345"/>
      <c r="D55" s="345"/>
      <c r="E55" s="345"/>
      <c r="F55" s="345"/>
      <c r="G55" s="345"/>
      <c r="H55" s="345"/>
      <c r="I55" s="345"/>
      <c r="J55" s="345"/>
      <c r="K55" s="345"/>
      <c r="L55" s="345"/>
      <c r="M55" s="345"/>
      <c r="N55" s="345"/>
      <c r="O55" s="345"/>
      <c r="P55" s="345"/>
      <c r="Q55" s="345"/>
      <c r="R55" s="345"/>
      <c r="S55" s="345"/>
    </row>
    <row r="56" spans="1:19" ht="15.75">
      <c r="A56" s="345"/>
      <c r="B56" s="345"/>
      <c r="C56" s="345"/>
      <c r="D56" s="345"/>
      <c r="E56" s="345"/>
      <c r="F56" s="345"/>
      <c r="G56" s="345"/>
      <c r="H56" s="345"/>
      <c r="I56" s="345"/>
      <c r="J56" s="345"/>
      <c r="K56" s="345"/>
      <c r="L56" s="345"/>
      <c r="M56" s="345"/>
      <c r="N56" s="345"/>
      <c r="O56" s="345"/>
      <c r="P56" s="345"/>
      <c r="Q56" s="345"/>
      <c r="R56" s="345"/>
      <c r="S56" s="345"/>
    </row>
    <row r="57" spans="1:19" ht="15.75">
      <c r="A57" s="345"/>
      <c r="B57" s="345"/>
      <c r="C57" s="345"/>
      <c r="D57" s="345"/>
      <c r="E57" s="345"/>
      <c r="F57" s="345"/>
      <c r="G57" s="345"/>
      <c r="H57" s="345"/>
      <c r="I57" s="345"/>
      <c r="J57" s="345"/>
      <c r="K57" s="345"/>
      <c r="L57" s="345"/>
      <c r="M57" s="345"/>
      <c r="N57" s="345"/>
      <c r="O57" s="345"/>
      <c r="P57" s="345"/>
      <c r="Q57" s="345"/>
      <c r="R57" s="345"/>
      <c r="S57" s="345"/>
    </row>
    <row r="58" spans="1:19" ht="15.75">
      <c r="A58" s="345"/>
      <c r="B58" s="345"/>
      <c r="C58" s="345"/>
      <c r="D58" s="345"/>
      <c r="E58" s="345"/>
      <c r="F58" s="345"/>
      <c r="G58" s="345"/>
      <c r="H58" s="345"/>
      <c r="I58" s="345"/>
      <c r="J58" s="345"/>
      <c r="K58" s="345"/>
      <c r="L58" s="345"/>
      <c r="M58" s="345"/>
      <c r="N58" s="345"/>
      <c r="O58" s="345"/>
      <c r="P58" s="345"/>
      <c r="Q58" s="345"/>
      <c r="R58" s="345"/>
      <c r="S58" s="345"/>
    </row>
    <row r="59" spans="1:19" ht="15.75">
      <c r="A59" s="345"/>
      <c r="B59" s="345"/>
      <c r="C59" s="345"/>
      <c r="D59" s="345"/>
      <c r="E59" s="345"/>
      <c r="F59" s="345"/>
      <c r="G59" s="345"/>
      <c r="H59" s="345"/>
      <c r="I59" s="345"/>
      <c r="J59" s="345"/>
      <c r="K59" s="345"/>
      <c r="L59" s="345"/>
      <c r="M59" s="345"/>
      <c r="N59" s="345"/>
      <c r="O59" s="345"/>
      <c r="P59" s="345"/>
      <c r="Q59" s="345"/>
      <c r="R59" s="345"/>
      <c r="S59" s="345"/>
    </row>
    <row r="60" spans="1:19" ht="15.75">
      <c r="A60" s="345"/>
      <c r="B60" s="345"/>
      <c r="C60" s="345"/>
      <c r="D60" s="345"/>
      <c r="E60" s="345"/>
      <c r="F60" s="345"/>
      <c r="G60" s="345"/>
      <c r="H60" s="345"/>
      <c r="I60" s="345"/>
      <c r="J60" s="345"/>
      <c r="K60" s="345"/>
      <c r="L60" s="345"/>
      <c r="M60" s="345"/>
      <c r="N60" s="345"/>
      <c r="O60" s="345"/>
      <c r="P60" s="345"/>
      <c r="Q60" s="345"/>
      <c r="R60" s="345"/>
      <c r="S60" s="345"/>
    </row>
    <row r="61" spans="1:19" ht="15.75">
      <c r="A61" s="345"/>
      <c r="B61" s="345"/>
      <c r="C61" s="345"/>
      <c r="D61" s="345"/>
      <c r="E61" s="345"/>
      <c r="F61" s="345"/>
      <c r="G61" s="345"/>
      <c r="H61" s="345"/>
      <c r="I61" s="345"/>
      <c r="J61" s="345"/>
      <c r="K61" s="345"/>
      <c r="L61" s="345"/>
      <c r="M61" s="345"/>
      <c r="N61" s="345"/>
      <c r="O61" s="345"/>
      <c r="P61" s="345"/>
      <c r="Q61" s="345"/>
      <c r="R61" s="345"/>
      <c r="S61" s="345"/>
    </row>
    <row r="62" spans="1:19" ht="15.75">
      <c r="A62" s="345"/>
      <c r="B62" s="345"/>
      <c r="C62" s="345"/>
      <c r="D62" s="345"/>
      <c r="E62" s="345"/>
      <c r="F62" s="345"/>
      <c r="G62" s="345"/>
      <c r="H62" s="345"/>
      <c r="I62" s="345"/>
      <c r="J62" s="345"/>
      <c r="K62" s="345"/>
      <c r="L62" s="345"/>
      <c r="M62" s="345"/>
      <c r="N62" s="345"/>
      <c r="O62" s="345"/>
      <c r="P62" s="345"/>
      <c r="Q62" s="345"/>
      <c r="R62" s="345"/>
      <c r="S62" s="345"/>
    </row>
    <row r="63" spans="1:19" ht="15.75">
      <c r="A63" s="345"/>
      <c r="B63" s="345"/>
      <c r="C63" s="345"/>
      <c r="D63" s="345"/>
      <c r="E63" s="345"/>
      <c r="F63" s="345"/>
      <c r="G63" s="345"/>
      <c r="H63" s="345"/>
      <c r="I63" s="345"/>
      <c r="J63" s="345"/>
      <c r="K63" s="345"/>
      <c r="L63" s="345"/>
      <c r="M63" s="345"/>
      <c r="N63" s="345"/>
      <c r="O63" s="345"/>
      <c r="P63" s="345"/>
      <c r="Q63" s="345"/>
      <c r="R63" s="345"/>
      <c r="S63" s="345"/>
    </row>
    <row r="64" spans="1:19" ht="15.75">
      <c r="A64" s="345"/>
      <c r="B64" s="345"/>
      <c r="C64" s="345"/>
      <c r="D64" s="345"/>
      <c r="E64" s="345"/>
      <c r="F64" s="345"/>
      <c r="G64" s="345"/>
      <c r="H64" s="345"/>
      <c r="I64" s="345"/>
      <c r="J64" s="345"/>
      <c r="K64" s="345"/>
      <c r="L64" s="345"/>
      <c r="M64" s="345"/>
      <c r="N64" s="345"/>
      <c r="O64" s="345"/>
      <c r="P64" s="345"/>
      <c r="Q64" s="345"/>
      <c r="R64" s="345"/>
      <c r="S64" s="345"/>
    </row>
    <row r="65" spans="1:19" ht="15.75">
      <c r="A65" s="345"/>
      <c r="B65" s="345"/>
      <c r="C65" s="345"/>
      <c r="D65" s="345"/>
      <c r="E65" s="345"/>
      <c r="F65" s="345"/>
      <c r="G65" s="345"/>
      <c r="H65" s="345"/>
      <c r="I65" s="345"/>
      <c r="J65" s="345"/>
      <c r="K65" s="345"/>
      <c r="L65" s="345"/>
      <c r="M65" s="345"/>
      <c r="N65" s="345"/>
      <c r="O65" s="345"/>
      <c r="P65" s="345"/>
      <c r="Q65" s="345"/>
      <c r="R65" s="345"/>
      <c r="S65" s="345"/>
    </row>
    <row r="66" spans="1:19" ht="15.75">
      <c r="A66" s="345"/>
      <c r="B66" s="345"/>
      <c r="C66" s="345"/>
      <c r="D66" s="345"/>
      <c r="E66" s="345"/>
      <c r="F66" s="345"/>
      <c r="G66" s="345"/>
      <c r="H66" s="345"/>
      <c r="I66" s="345"/>
      <c r="J66" s="345"/>
      <c r="K66" s="345"/>
      <c r="L66" s="345"/>
      <c r="M66" s="345"/>
      <c r="N66" s="345"/>
      <c r="O66" s="345"/>
      <c r="P66" s="345"/>
      <c r="Q66" s="345"/>
      <c r="R66" s="345"/>
      <c r="S66" s="345"/>
    </row>
  </sheetData>
  <sheetProtection password="A999" sheet="1"/>
  <mergeCells count="3">
    <mergeCell ref="L1:N1"/>
    <mergeCell ref="A2:S5"/>
    <mergeCell ref="B6:S7"/>
  </mergeCells>
  <printOptions/>
  <pageMargins left="0" right="0" top="0.25" bottom="0" header="0.25" footer="0"/>
  <pageSetup orientation="portrait" scale="90" r:id="rId3"/>
  <headerFooter>
    <oddHeader>&amp;R
</oddHeader>
    <oddFooter>&amp;L&amp;"Times New Roman,Bold"&amp;10(Form Revised 07-2015)&amp;C&amp;"Times New Roman,Bold"&amp;10INFORMAL TAX RATE CALCULATOR FILE
INFORMATIONAL SUMMARY PAGE</oddFooter>
  </headerFooter>
  <legacyDrawing r:id="rId2"/>
</worksheet>
</file>

<file path=xl/worksheets/sheet7.xml><?xml version="1.0" encoding="utf-8"?>
<worksheet xmlns="http://schemas.openxmlformats.org/spreadsheetml/2006/main" xmlns:r="http://schemas.openxmlformats.org/officeDocument/2006/relationships">
  <dimension ref="A1:T201"/>
  <sheetViews>
    <sheetView showGridLines="0" zoomScalePageLayoutView="0" workbookViewId="0" topLeftCell="A1">
      <selection activeCell="A1" sqref="A1"/>
    </sheetView>
  </sheetViews>
  <sheetFormatPr defaultColWidth="9.00390625" defaultRowHeight="15.75"/>
  <cols>
    <col min="1" max="2" width="2.625" style="91" customWidth="1"/>
    <col min="3" max="3" width="6.125" style="249" customWidth="1"/>
    <col min="4" max="6" width="10.125" style="50" customWidth="1"/>
    <col min="7" max="7" width="11.00390625" style="50" customWidth="1"/>
    <col min="8" max="8" width="7.625" style="94" customWidth="1"/>
    <col min="9" max="9" width="12.625" style="95" customWidth="1"/>
    <col min="10" max="10" width="0.875" style="50" customWidth="1"/>
    <col min="11" max="11" width="12.625" style="50" customWidth="1"/>
    <col min="12" max="12" width="0.875" style="50" customWidth="1"/>
    <col min="13" max="13" width="12.625" style="50" customWidth="1"/>
    <col min="14" max="14" width="0.875" style="50" customWidth="1"/>
    <col min="15" max="15" width="12.625" style="50" customWidth="1"/>
    <col min="16" max="16" width="0.875" style="50" customWidth="1"/>
    <col min="17" max="17" width="12.625" style="50" customWidth="1"/>
    <col min="18" max="19" width="0.74609375" style="50" customWidth="1"/>
    <col min="20" max="20" width="12.625" style="50" customWidth="1"/>
    <col min="21" max="21" width="0.74609375" style="50" customWidth="1"/>
    <col min="22" max="16384" width="9.00390625" style="50" customWidth="1"/>
  </cols>
  <sheetData>
    <row r="1" spans="1:20" ht="15">
      <c r="A1" s="410" t="s">
        <v>370</v>
      </c>
      <c r="B1" s="93"/>
      <c r="C1" s="244"/>
      <c r="Q1" s="415"/>
      <c r="R1" s="415"/>
      <c r="S1" s="411" t="s">
        <v>269</v>
      </c>
      <c r="T1" s="416">
        <f ca="1">TODAY()</f>
        <v>42205</v>
      </c>
    </row>
    <row r="2" spans="1:20" ht="14.25" customHeight="1">
      <c r="A2" s="400" t="s">
        <v>88</v>
      </c>
      <c r="B2" s="52"/>
      <c r="C2" s="245"/>
      <c r="D2" s="53"/>
      <c r="E2" s="53"/>
      <c r="F2" s="53"/>
      <c r="G2" s="53"/>
      <c r="H2" s="53"/>
      <c r="I2" s="53"/>
      <c r="J2" s="53"/>
      <c r="K2" s="53"/>
      <c r="L2" s="53"/>
      <c r="M2" s="53"/>
      <c r="N2" s="53"/>
      <c r="O2" s="53"/>
      <c r="Q2" s="415"/>
      <c r="R2" s="415"/>
      <c r="S2" s="415"/>
      <c r="T2" s="411" t="s">
        <v>370</v>
      </c>
    </row>
    <row r="3" spans="1:20" ht="14.25" customHeight="1">
      <c r="A3" s="400" t="s">
        <v>363</v>
      </c>
      <c r="B3" s="52"/>
      <c r="C3" s="245"/>
      <c r="D3" s="53"/>
      <c r="E3" s="53"/>
      <c r="F3" s="53"/>
      <c r="G3" s="53"/>
      <c r="H3" s="53"/>
      <c r="I3" s="53"/>
      <c r="J3" s="53"/>
      <c r="K3" s="53"/>
      <c r="L3" s="53"/>
      <c r="M3" s="53"/>
      <c r="N3" s="53"/>
      <c r="O3" s="53"/>
      <c r="P3" s="229"/>
      <c r="Q3" s="417"/>
      <c r="R3" s="417"/>
      <c r="S3" s="417"/>
      <c r="T3" s="412">
        <f>-'Data Entry Page'!P5</f>
        <v>-2015</v>
      </c>
    </row>
    <row r="4" spans="1:20" ht="14.25" customHeight="1" thickBot="1">
      <c r="A4" s="213" t="s">
        <v>291</v>
      </c>
      <c r="B4" s="54"/>
      <c r="C4" s="246"/>
      <c r="D4" s="55"/>
      <c r="E4" s="55"/>
      <c r="F4" s="55"/>
      <c r="G4" s="55"/>
      <c r="H4" s="55"/>
      <c r="I4" s="55"/>
      <c r="J4" s="55"/>
      <c r="K4" s="55"/>
      <c r="L4" s="55"/>
      <c r="M4" s="55"/>
      <c r="N4" s="55"/>
      <c r="O4" s="55"/>
      <c r="P4" s="96"/>
      <c r="Q4" s="97"/>
      <c r="R4" s="97"/>
      <c r="S4" s="97"/>
      <c r="T4" s="427"/>
    </row>
    <row r="5" spans="1:20" ht="14.25" customHeight="1" hidden="1" thickBot="1">
      <c r="A5" s="213" t="s">
        <v>371</v>
      </c>
      <c r="B5" s="54"/>
      <c r="C5" s="246"/>
      <c r="D5" s="55"/>
      <c r="E5" s="55"/>
      <c r="F5" s="55"/>
      <c r="G5" s="55"/>
      <c r="H5" s="55"/>
      <c r="I5" s="55"/>
      <c r="J5" s="55"/>
      <c r="K5" s="55"/>
      <c r="L5" s="55"/>
      <c r="M5" s="55"/>
      <c r="N5" s="55"/>
      <c r="O5" s="55"/>
      <c r="P5" s="96"/>
      <c r="Q5" s="97"/>
      <c r="R5" s="97"/>
      <c r="S5" s="97"/>
      <c r="T5" s="98"/>
    </row>
    <row r="6" spans="1:20" ht="17.25" customHeight="1" thickTop="1">
      <c r="A6" s="58">
        <f>IF(+'Data Entry Page'!A2&lt;&gt;"",+'Data Entry Page'!A2,"")</f>
      </c>
      <c r="B6" s="58"/>
      <c r="C6" s="247"/>
      <c r="D6" s="99"/>
      <c r="E6" s="99"/>
      <c r="F6" s="99"/>
      <c r="I6" s="61">
        <f>IF(+'Data Entry Page'!H2&lt;&gt;"",+'Data Entry Page'!H2,"")</f>
      </c>
      <c r="J6" s="61" t="s">
        <v>100</v>
      </c>
      <c r="K6" s="61">
        <f>IF(+'Data Entry Page'!J2&lt;&gt;"",+'Data Entry Page'!J2,"")</f>
      </c>
      <c r="L6" s="61" t="s">
        <v>100</v>
      </c>
      <c r="M6" s="61">
        <f>IF(+'Data Entry Page'!L2&lt;&gt;"",+'Data Entry Page'!L2,"")</f>
      </c>
      <c r="O6" s="58">
        <f>IF(+'Data Entry Page'!N2&lt;&gt;"",+'Data Entry Page'!N2,"")</f>
      </c>
      <c r="P6" s="58"/>
      <c r="Q6" s="99"/>
      <c r="T6" s="100"/>
    </row>
    <row r="7" spans="1:20" ht="14.25" customHeight="1">
      <c r="A7" s="101" t="s">
        <v>86</v>
      </c>
      <c r="B7" s="101"/>
      <c r="C7" s="248"/>
      <c r="D7" s="63"/>
      <c r="E7" s="63"/>
      <c r="F7" s="63"/>
      <c r="I7" s="63" t="s">
        <v>87</v>
      </c>
      <c r="J7" s="63"/>
      <c r="K7" s="102"/>
      <c r="L7" s="63"/>
      <c r="M7" s="63"/>
      <c r="O7" s="63" t="s">
        <v>0</v>
      </c>
      <c r="P7" s="63"/>
      <c r="Q7" s="63"/>
      <c r="R7" s="63" t="s">
        <v>19</v>
      </c>
      <c r="S7" s="63"/>
      <c r="T7" s="103"/>
    </row>
    <row r="8" ht="0.75" customHeight="1"/>
    <row r="9" spans="1:20" ht="5.25" customHeight="1">
      <c r="A9" s="104"/>
      <c r="B9" s="104"/>
      <c r="C9" s="250"/>
      <c r="D9" s="65"/>
      <c r="E9" s="65"/>
      <c r="F9" s="65"/>
      <c r="G9" s="65"/>
      <c r="H9" s="105"/>
      <c r="I9" s="106"/>
      <c r="J9" s="65"/>
      <c r="K9" s="65"/>
      <c r="L9" s="65"/>
      <c r="M9" s="65"/>
      <c r="N9" s="65"/>
      <c r="O9" s="65"/>
      <c r="P9" s="65"/>
      <c r="Q9" s="65"/>
      <c r="R9" s="65"/>
      <c r="S9" s="65"/>
      <c r="T9" s="65"/>
    </row>
    <row r="10" spans="1:15" ht="2.25" customHeight="1">
      <c r="A10" s="107"/>
      <c r="B10" s="107"/>
      <c r="C10" s="251"/>
      <c r="D10" s="62"/>
      <c r="E10" s="62"/>
      <c r="F10" s="62"/>
      <c r="G10" s="62"/>
      <c r="H10" s="68"/>
      <c r="I10" s="108"/>
      <c r="J10" s="62"/>
      <c r="K10" s="62"/>
      <c r="L10" s="62"/>
      <c r="M10" s="62"/>
      <c r="N10" s="62"/>
      <c r="O10" s="62"/>
    </row>
    <row r="11" spans="1:20" ht="15">
      <c r="A11" s="531" t="s">
        <v>356</v>
      </c>
      <c r="B11" s="532"/>
      <c r="C11" s="532"/>
      <c r="D11" s="532"/>
      <c r="E11" s="532"/>
      <c r="F11" s="532"/>
      <c r="G11" s="532"/>
      <c r="H11" s="532"/>
      <c r="I11" s="532"/>
      <c r="J11" s="532"/>
      <c r="K11" s="532"/>
      <c r="L11" s="532"/>
      <c r="M11" s="532"/>
      <c r="N11" s="532"/>
      <c r="O11" s="532"/>
      <c r="P11" s="532"/>
      <c r="Q11" s="532"/>
      <c r="R11" s="532"/>
      <c r="S11" s="532"/>
      <c r="T11" s="533"/>
    </row>
    <row r="12" spans="1:20" ht="15">
      <c r="A12" s="534"/>
      <c r="B12" s="535"/>
      <c r="C12" s="535"/>
      <c r="D12" s="535"/>
      <c r="E12" s="535"/>
      <c r="F12" s="535"/>
      <c r="G12" s="535"/>
      <c r="H12" s="535"/>
      <c r="I12" s="535"/>
      <c r="J12" s="535"/>
      <c r="K12" s="535"/>
      <c r="L12" s="535"/>
      <c r="M12" s="535"/>
      <c r="N12" s="535"/>
      <c r="O12" s="535"/>
      <c r="P12" s="535"/>
      <c r="Q12" s="535"/>
      <c r="R12" s="535"/>
      <c r="S12" s="535"/>
      <c r="T12" s="536"/>
    </row>
    <row r="13" spans="1:20" ht="15" customHeight="1">
      <c r="A13" s="312" t="s">
        <v>353</v>
      </c>
      <c r="B13" s="389"/>
      <c r="C13" s="390"/>
      <c r="D13" s="390"/>
      <c r="E13" s="390"/>
      <c r="F13" s="390"/>
      <c r="G13" s="390"/>
      <c r="H13" s="390"/>
      <c r="I13" s="390"/>
      <c r="J13" s="390"/>
      <c r="K13" s="390"/>
      <c r="L13" s="317"/>
      <c r="M13" s="317"/>
      <c r="N13" s="317"/>
      <c r="O13" s="317"/>
      <c r="P13" s="317"/>
      <c r="Q13" s="317"/>
      <c r="R13" s="317"/>
      <c r="S13" s="317"/>
      <c r="T13" s="392"/>
    </row>
    <row r="14" spans="1:20" ht="1.5" customHeight="1">
      <c r="A14" s="312"/>
      <c r="B14" s="390"/>
      <c r="C14" s="390"/>
      <c r="D14" s="390"/>
      <c r="E14" s="390"/>
      <c r="F14" s="390"/>
      <c r="G14" s="390"/>
      <c r="H14" s="390"/>
      <c r="I14" s="390"/>
      <c r="J14" s="390"/>
      <c r="K14" s="390"/>
      <c r="L14" s="317"/>
      <c r="M14" s="317"/>
      <c r="N14" s="317"/>
      <c r="O14" s="317"/>
      <c r="P14" s="317"/>
      <c r="Q14" s="317"/>
      <c r="R14" s="317"/>
      <c r="S14" s="317"/>
      <c r="T14" s="392"/>
    </row>
    <row r="15" spans="1:20" s="28" customFormat="1" ht="15" customHeight="1">
      <c r="A15" s="346" t="s">
        <v>354</v>
      </c>
      <c r="B15" s="313"/>
      <c r="C15" s="313"/>
      <c r="D15" s="313"/>
      <c r="E15" s="313"/>
      <c r="F15" s="313"/>
      <c r="G15" s="313"/>
      <c r="H15" s="313"/>
      <c r="I15" s="313"/>
      <c r="J15" s="313"/>
      <c r="K15" s="313"/>
      <c r="L15" s="319"/>
      <c r="M15" s="314"/>
      <c r="N15" s="320"/>
      <c r="O15" s="320"/>
      <c r="P15" s="347"/>
      <c r="Q15" s="347"/>
      <c r="R15" s="347"/>
      <c r="S15" s="347"/>
      <c r="T15" s="321"/>
    </row>
    <row r="16" spans="9:20" ht="1.5" customHeight="1">
      <c r="I16" s="109"/>
      <c r="J16" s="67"/>
      <c r="K16" s="68"/>
      <c r="L16" s="67"/>
      <c r="M16" s="68"/>
      <c r="N16" s="67"/>
      <c r="O16" s="117"/>
      <c r="S16" s="111"/>
      <c r="T16" s="62"/>
    </row>
    <row r="17" spans="1:20" ht="13.5" customHeight="1">
      <c r="A17" s="107"/>
      <c r="D17" s="62"/>
      <c r="E17" s="62"/>
      <c r="F17" s="62"/>
      <c r="G17" s="62"/>
      <c r="H17" s="68"/>
      <c r="I17" s="109" t="s">
        <v>81</v>
      </c>
      <c r="J17" s="68"/>
      <c r="K17" s="68" t="s">
        <v>82</v>
      </c>
      <c r="L17" s="68"/>
      <c r="M17" s="110" t="s">
        <v>84</v>
      </c>
      <c r="N17" s="68"/>
      <c r="O17" s="68" t="s">
        <v>83</v>
      </c>
      <c r="S17" s="111"/>
      <c r="T17" s="112" t="s">
        <v>164</v>
      </c>
    </row>
    <row r="18" spans="1:20" ht="13.5" customHeight="1">
      <c r="A18" s="107"/>
      <c r="B18" s="107"/>
      <c r="C18" s="251"/>
      <c r="D18" s="62"/>
      <c r="E18" s="62"/>
      <c r="F18" s="62"/>
      <c r="G18" s="62"/>
      <c r="H18" s="68"/>
      <c r="I18" s="113" t="s">
        <v>4</v>
      </c>
      <c r="J18" s="58"/>
      <c r="K18" s="58"/>
      <c r="L18" s="58"/>
      <c r="M18" s="58"/>
      <c r="N18" s="67"/>
      <c r="O18" s="68" t="s">
        <v>7</v>
      </c>
      <c r="S18" s="111"/>
      <c r="T18" s="114" t="s">
        <v>165</v>
      </c>
    </row>
    <row r="19" spans="8:20" ht="14.25" customHeight="1">
      <c r="H19" s="70"/>
      <c r="I19" s="115" t="s">
        <v>3</v>
      </c>
      <c r="K19" s="61" t="s">
        <v>5</v>
      </c>
      <c r="M19" s="61" t="s">
        <v>6</v>
      </c>
      <c r="O19" s="69" t="s">
        <v>8</v>
      </c>
      <c r="Q19" s="69" t="s">
        <v>45</v>
      </c>
      <c r="S19" s="111"/>
      <c r="T19" s="116" t="s">
        <v>166</v>
      </c>
    </row>
    <row r="20" spans="9:20" ht="1.5" customHeight="1">
      <c r="I20" s="109"/>
      <c r="J20" s="67"/>
      <c r="K20" s="68"/>
      <c r="L20" s="67"/>
      <c r="M20" s="68"/>
      <c r="N20" s="67"/>
      <c r="O20" s="117"/>
      <c r="S20" s="111"/>
      <c r="T20" s="62"/>
    </row>
    <row r="21" spans="1:20" ht="13.5" customHeight="1">
      <c r="A21" s="118" t="s">
        <v>21</v>
      </c>
      <c r="B21" s="118" t="s">
        <v>107</v>
      </c>
      <c r="C21" s="254">
        <f>-'Data Entry Page'!P5+0</f>
        <v>-2015</v>
      </c>
      <c r="D21" s="71" t="s">
        <v>247</v>
      </c>
      <c r="E21" s="72"/>
      <c r="F21" s="72"/>
      <c r="G21" s="72"/>
      <c r="H21" s="119"/>
      <c r="I21" s="120"/>
      <c r="J21" s="72"/>
      <c r="K21" s="72"/>
      <c r="L21" s="72"/>
      <c r="M21" s="72"/>
      <c r="N21" s="72"/>
      <c r="O21" s="72"/>
      <c r="S21" s="111"/>
      <c r="T21" s="62"/>
    </row>
    <row r="22" spans="3:20" ht="13.5" customHeight="1">
      <c r="C22" s="496" t="s">
        <v>357</v>
      </c>
      <c r="D22" s="468"/>
      <c r="E22" s="468"/>
      <c r="F22" s="468"/>
      <c r="G22" s="468"/>
      <c r="H22" s="468"/>
      <c r="I22" s="72"/>
      <c r="J22" s="72"/>
      <c r="K22" s="72"/>
      <c r="L22" s="72"/>
      <c r="M22" s="72"/>
      <c r="N22" s="72"/>
      <c r="O22" s="72"/>
      <c r="S22" s="111"/>
      <c r="T22" s="62"/>
    </row>
    <row r="23" spans="3:20" ht="13.5" customHeight="1">
      <c r="C23" s="468"/>
      <c r="D23" s="468"/>
      <c r="E23" s="468"/>
      <c r="F23" s="468"/>
      <c r="G23" s="468"/>
      <c r="H23" s="468"/>
      <c r="I23" s="72"/>
      <c r="J23" s="72"/>
      <c r="K23" s="72"/>
      <c r="L23" s="72"/>
      <c r="M23" s="72"/>
      <c r="N23" s="72"/>
      <c r="O23" s="72"/>
      <c r="S23" s="111"/>
      <c r="T23" s="62"/>
    </row>
    <row r="24" spans="3:20" ht="13.5" customHeight="1">
      <c r="C24" s="468"/>
      <c r="D24" s="468"/>
      <c r="E24" s="468"/>
      <c r="F24" s="468"/>
      <c r="G24" s="468"/>
      <c r="H24" s="468"/>
      <c r="I24" s="48">
        <f>IF('Data Entry Page'!$H$28+'Data Entry Page'!$J$28+'Data Entry Page'!$L$28+'Data Entry Page'!$N$28&gt;0,IF('Data Entry Page'!H$28&gt;0,'Data Entry Page'!H$28,0),"")</f>
      </c>
      <c r="J24" s="122"/>
      <c r="K24" s="48">
        <f>IF('Data Entry Page'!$H$28+'Data Entry Page'!$J$28+'Data Entry Page'!$L$28+'Data Entry Page'!$N$28&gt;0,IF('Data Entry Page'!J$28&gt;0,'Data Entry Page'!J$28,0),"")</f>
      </c>
      <c r="L24" s="122"/>
      <c r="M24" s="48">
        <f>IF('Data Entry Page'!$H$28+'Data Entry Page'!$J$28+'Data Entry Page'!$L$28+'Data Entry Page'!$N$28&gt;0,IF('Data Entry Page'!L$28&gt;0,'Data Entry Page'!L$28,0),"")</f>
      </c>
      <c r="N24" s="122"/>
      <c r="O24" s="48">
        <f>IF('Data Entry Page'!$H$28+'Data Entry Page'!$J$28+'Data Entry Page'!$L$28+'Data Entry Page'!$N$28&gt;0,IF('Data Entry Page'!N$28&gt;0,'Data Entry Page'!N$28,0),"")</f>
      </c>
      <c r="P24" s="122"/>
      <c r="Q24" s="48">
        <f>IF('Data Entry Page'!$H$28+'Data Entry Page'!$J$28+'Data Entry Page'!$L$28+'Data Entry Page'!$N$28&gt;0,+'Data Entry Page'!$H$28+'Data Entry Page'!$J$28+'Data Entry Page'!$L$28+'Data Entry Page'!$N$28,"")</f>
      </c>
      <c r="R24" s="122"/>
      <c r="S24" s="123"/>
      <c r="T24" s="48">
        <f>IF('Data Entry Page'!$H$28+'Data Entry Page'!$J$28+'Data Entry Page'!$L$28+'Data Entry Page'!$N$28&gt;0,+'Data Entry Page'!$H$28+'Data Entry Page'!$J$28+'Data Entry Page'!$L$28+'Data Entry Page'!$N$28,"")</f>
      </c>
    </row>
    <row r="25" spans="4:20" ht="1.5" customHeight="1">
      <c r="D25" s="78"/>
      <c r="E25" s="78"/>
      <c r="F25" s="78"/>
      <c r="G25" s="78"/>
      <c r="I25" s="122"/>
      <c r="J25" s="122"/>
      <c r="K25" s="122"/>
      <c r="L25" s="122"/>
      <c r="M25" s="122"/>
      <c r="N25" s="122"/>
      <c r="O25" s="122"/>
      <c r="P25" s="122"/>
      <c r="Q25" s="122"/>
      <c r="R25" s="122"/>
      <c r="S25" s="123"/>
      <c r="T25" s="124"/>
    </row>
    <row r="26" spans="1:20" ht="13.5" customHeight="1">
      <c r="A26" s="118" t="s">
        <v>22</v>
      </c>
      <c r="B26" s="118" t="s">
        <v>107</v>
      </c>
      <c r="C26" s="80" t="s">
        <v>108</v>
      </c>
      <c r="I26" s="122"/>
      <c r="J26" s="122"/>
      <c r="K26" s="122"/>
      <c r="L26" s="122"/>
      <c r="M26" s="122"/>
      <c r="N26" s="122"/>
      <c r="O26" s="122"/>
      <c r="P26" s="122"/>
      <c r="Q26" s="122"/>
      <c r="R26" s="122"/>
      <c r="S26" s="123"/>
      <c r="T26" s="124"/>
    </row>
    <row r="27" spans="3:20" ht="13.5" customHeight="1">
      <c r="C27" s="81" t="s">
        <v>298</v>
      </c>
      <c r="E27" s="81"/>
      <c r="F27" s="81"/>
      <c r="G27" s="81"/>
      <c r="H27" s="81"/>
      <c r="I27" s="122"/>
      <c r="J27" s="122"/>
      <c r="K27" s="122"/>
      <c r="L27" s="122"/>
      <c r="M27" s="122"/>
      <c r="N27" s="122"/>
      <c r="O27" s="122"/>
      <c r="P27" s="122"/>
      <c r="Q27" s="122"/>
      <c r="R27" s="122"/>
      <c r="S27" s="123"/>
      <c r="T27" s="124"/>
    </row>
    <row r="28" spans="3:20" ht="13.5" customHeight="1">
      <c r="C28" s="81" t="s">
        <v>149</v>
      </c>
      <c r="E28" s="78"/>
      <c r="F28" s="78"/>
      <c r="G28" s="78"/>
      <c r="I28" s="48">
        <f>IF(OR('Data Entry Page'!H30&lt;&gt;"",'Informational Form A'!$Q$24&lt;&gt;""),IF('Data Entry Page'!H30&gt;0,'Data Entry Page'!H30,0),"")</f>
      </c>
      <c r="J28" s="122"/>
      <c r="K28" s="48">
        <f>IF(OR('Data Entry Page'!J30&lt;&gt;"",'Informational Form A'!$Q$24&lt;&gt;""),IF('Data Entry Page'!J30&gt;0,'Data Entry Page'!J30,0),"")</f>
      </c>
      <c r="L28" s="122"/>
      <c r="M28" s="48">
        <f>IF(OR('Data Entry Page'!L30&lt;&gt;"",'Informational Form A'!$Q$24&lt;&gt;""),IF('Data Entry Page'!L30&gt;0,'Data Entry Page'!L30,0),"")</f>
      </c>
      <c r="N28" s="122"/>
      <c r="O28" s="48">
        <f>IF(OR(O24&lt;&gt;"",O46&lt;&gt;""),IF((+O24-O31-O46+O49+O53)&lt;0,0,+O24-O31-O46+O49+O53),"")</f>
      </c>
      <c r="P28" s="122"/>
      <c r="Q28" s="122"/>
      <c r="R28" s="122"/>
      <c r="S28" s="123"/>
      <c r="T28" s="48">
        <f>IF(OR(I28&lt;&gt;"",K28&lt;&gt;"",M28&lt;&gt;"",O28&lt;&gt;""),+I28+K28+M28+O28,"")</f>
      </c>
    </row>
    <row r="29" spans="4:20" ht="1.5" customHeight="1">
      <c r="D29" s="78"/>
      <c r="E29" s="78"/>
      <c r="F29" s="78"/>
      <c r="G29" s="78"/>
      <c r="I29" s="122"/>
      <c r="J29" s="122"/>
      <c r="K29" s="122"/>
      <c r="L29" s="122"/>
      <c r="M29" s="122"/>
      <c r="N29" s="122"/>
      <c r="O29" s="122"/>
      <c r="P29" s="122"/>
      <c r="Q29" s="122"/>
      <c r="R29" s="122"/>
      <c r="S29" s="123"/>
      <c r="T29" s="124"/>
    </row>
    <row r="30" spans="1:20" ht="13.5" customHeight="1">
      <c r="A30" s="118" t="s">
        <v>23</v>
      </c>
      <c r="B30" s="118" t="s">
        <v>107</v>
      </c>
      <c r="C30" s="80" t="s">
        <v>109</v>
      </c>
      <c r="I30" s="122"/>
      <c r="J30" s="122"/>
      <c r="K30" s="122"/>
      <c r="L30" s="122"/>
      <c r="M30" s="122"/>
      <c r="N30" s="122"/>
      <c r="O30" s="122"/>
      <c r="P30" s="122"/>
      <c r="Q30" s="122"/>
      <c r="R30" s="122"/>
      <c r="S30" s="123"/>
      <c r="T30" s="124"/>
    </row>
    <row r="31" spans="3:20" ht="13.5" customHeight="1">
      <c r="C31" s="81" t="s">
        <v>169</v>
      </c>
      <c r="E31" s="72"/>
      <c r="F31" s="72"/>
      <c r="G31" s="72"/>
      <c r="I31" s="48">
        <f>IF(OR('Data Entry Page'!H32&lt;&gt;"",'Informational Form A'!$Q$24&lt;&gt;""),IF('Data Entry Page'!H32&gt;0,'Data Entry Page'!H32,0),"")</f>
      </c>
      <c r="J31" s="122"/>
      <c r="K31" s="48">
        <f>IF(OR('Data Entry Page'!J32&lt;&gt;"",'Informational Form A'!$Q$24&lt;&gt;""),IF('Data Entry Page'!J32&gt;0,'Data Entry Page'!J32,0),"")</f>
      </c>
      <c r="L31" s="122"/>
      <c r="M31" s="48">
        <f>IF(OR('Data Entry Page'!L32&lt;&gt;"",'Informational Form A'!$Q$24&lt;&gt;""),IF('Data Entry Page'!L32&gt;0,'Data Entry Page'!L32,0),"")</f>
      </c>
      <c r="N31" s="122"/>
      <c r="O31" s="48">
        <f>IF(OR('Data Entry Page'!N32&lt;&gt;"",'Informational Form A'!$Q$24&lt;&gt;""),IF('Data Entry Page'!N32&gt;0,'Data Entry Page'!N32,0),"")</f>
      </c>
      <c r="P31" s="122"/>
      <c r="Q31" s="122"/>
      <c r="R31" s="122"/>
      <c r="S31" s="123"/>
      <c r="T31" s="48">
        <f>IF(OR(I31&lt;&gt;"",K31&lt;&gt;"",M31&lt;&gt;"",O31&lt;&gt;""),+I31+K31+M31+O31,"")</f>
      </c>
    </row>
    <row r="32" spans="4:20" ht="1.5" customHeight="1">
      <c r="D32" s="78"/>
      <c r="E32" s="78"/>
      <c r="F32" s="78"/>
      <c r="G32" s="78"/>
      <c r="I32" s="122"/>
      <c r="J32" s="122"/>
      <c r="K32" s="122"/>
      <c r="L32" s="122"/>
      <c r="M32" s="122"/>
      <c r="N32" s="122"/>
      <c r="O32" s="122"/>
      <c r="P32" s="122"/>
      <c r="Q32" s="122"/>
      <c r="R32" s="122"/>
      <c r="S32" s="123"/>
      <c r="T32" s="124"/>
    </row>
    <row r="33" spans="1:20" ht="13.5" customHeight="1">
      <c r="A33" s="118" t="s">
        <v>24</v>
      </c>
      <c r="B33" s="118" t="s">
        <v>107</v>
      </c>
      <c r="C33" s="497" t="s">
        <v>170</v>
      </c>
      <c r="D33" s="468"/>
      <c r="E33" s="468"/>
      <c r="F33" s="468"/>
      <c r="G33" s="468"/>
      <c r="H33" s="468"/>
      <c r="I33" s="122"/>
      <c r="J33" s="122"/>
      <c r="K33" s="122"/>
      <c r="L33" s="122"/>
      <c r="M33" s="122"/>
      <c r="N33" s="122"/>
      <c r="O33" s="122"/>
      <c r="P33" s="122"/>
      <c r="Q33" s="122"/>
      <c r="R33" s="122"/>
      <c r="S33" s="123"/>
      <c r="T33" s="124"/>
    </row>
    <row r="34" spans="3:20" ht="15.75" customHeight="1">
      <c r="C34" s="468"/>
      <c r="D34" s="468"/>
      <c r="E34" s="468"/>
      <c r="F34" s="468"/>
      <c r="G34" s="468"/>
      <c r="H34" s="468"/>
      <c r="I34" s="122"/>
      <c r="J34" s="122"/>
      <c r="K34" s="122"/>
      <c r="L34" s="122"/>
      <c r="M34" s="122"/>
      <c r="N34" s="122"/>
      <c r="O34" s="122"/>
      <c r="P34" s="122"/>
      <c r="Q34" s="122"/>
      <c r="R34" s="122"/>
      <c r="S34" s="123"/>
      <c r="T34" s="124"/>
    </row>
    <row r="35" spans="3:20" ht="13.5" customHeight="1">
      <c r="C35" s="468"/>
      <c r="D35" s="468"/>
      <c r="E35" s="468"/>
      <c r="F35" s="468"/>
      <c r="G35" s="468"/>
      <c r="H35" s="468"/>
      <c r="I35" s="48">
        <f>IF(OR('Data Entry Page'!H34&lt;&gt;"",$Q$24&lt;&gt;""),IF('Data Entry Page'!H34&gt;0,'Data Entry Page'!H34,0),"")</f>
      </c>
      <c r="J35" s="122"/>
      <c r="K35" s="48">
        <f>IF(OR('Data Entry Page'!J34&lt;&gt;"",$Q$24&lt;&gt;""),IF('Data Entry Page'!J34&gt;0,'Data Entry Page'!J34,0),"")</f>
      </c>
      <c r="L35" s="122"/>
      <c r="M35" s="48">
        <f>IF(OR('Data Entry Page'!L34&lt;&gt;"",$Q$24&lt;&gt;""),IF('Data Entry Page'!L34&gt;0,'Data Entry Page'!L34,0),"")</f>
      </c>
      <c r="N35" s="122"/>
      <c r="O35" s="122"/>
      <c r="P35" s="122"/>
      <c r="Q35" s="122"/>
      <c r="R35" s="122"/>
      <c r="S35" s="123"/>
      <c r="T35" s="124"/>
    </row>
    <row r="36" spans="4:20" ht="1.5" customHeight="1">
      <c r="D36" s="78"/>
      <c r="E36" s="78"/>
      <c r="F36" s="78"/>
      <c r="G36" s="78"/>
      <c r="I36" s="122"/>
      <c r="J36" s="122"/>
      <c r="K36" s="122"/>
      <c r="L36" s="122"/>
      <c r="M36" s="122"/>
      <c r="N36" s="122"/>
      <c r="O36" s="122"/>
      <c r="P36" s="122"/>
      <c r="Q36" s="122"/>
      <c r="R36" s="122"/>
      <c r="S36" s="123"/>
      <c r="T36" s="124"/>
    </row>
    <row r="37" spans="1:20" ht="13.5" customHeight="1">
      <c r="A37" s="118" t="s">
        <v>26</v>
      </c>
      <c r="B37" s="118"/>
      <c r="C37" s="80" t="s">
        <v>25</v>
      </c>
      <c r="I37" s="122"/>
      <c r="J37" s="122"/>
      <c r="K37" s="122"/>
      <c r="L37" s="122"/>
      <c r="M37" s="122"/>
      <c r="N37" s="122"/>
      <c r="O37" s="122"/>
      <c r="P37" s="122"/>
      <c r="Q37" s="122"/>
      <c r="R37" s="122"/>
      <c r="S37" s="123"/>
      <c r="T37" s="124"/>
    </row>
    <row r="38" spans="3:20" ht="13.5" customHeight="1">
      <c r="C38" s="82" t="s">
        <v>99</v>
      </c>
      <c r="I38" s="48">
        <f>IF(OR(I24&lt;&gt;"",I28&lt;&gt;"",I31&lt;&gt;"",I35&lt;&gt;""),+I24-I28-I31-I35,"")</f>
      </c>
      <c r="J38" s="122"/>
      <c r="K38" s="48">
        <f>IF(OR(K24&lt;&gt;"",K28&lt;&gt;"",K31&lt;&gt;"",K35&lt;&gt;""),+K24-K28-K31-K35,"")</f>
      </c>
      <c r="L38" s="122"/>
      <c r="M38" s="48">
        <f>IF(OR(M24&lt;&gt;"",M28&lt;&gt;"",M31&lt;&gt;"",M35&lt;&gt;""),+M24-M28-M31-M35,"")</f>
      </c>
      <c r="N38" s="122"/>
      <c r="O38" s="48">
        <f>IF(OR(O24&lt;&gt;"",O28&lt;&gt;"",O31&lt;&gt;""),+O24-O28-O31,"")</f>
      </c>
      <c r="P38" s="122"/>
      <c r="Q38" s="48">
        <f>IF(OR(I38&lt;&gt;"",K38&lt;&gt;"",M38&lt;&gt;"",O38&lt;&gt;""),+I38+K38+M38+O38,"")</f>
      </c>
      <c r="R38" s="122"/>
      <c r="S38" s="123"/>
      <c r="T38" s="48">
        <f>IF(OR(T24&lt;&gt;"",T28&lt;&gt;"",T31&lt;&gt;""),+T24-T28-T31,"")</f>
      </c>
    </row>
    <row r="39" spans="4:20" ht="1.5" customHeight="1">
      <c r="D39" s="78"/>
      <c r="E39" s="78"/>
      <c r="F39" s="78"/>
      <c r="G39" s="78"/>
      <c r="I39" s="122"/>
      <c r="J39" s="122"/>
      <c r="K39" s="122"/>
      <c r="L39" s="122"/>
      <c r="M39" s="122"/>
      <c r="N39" s="122"/>
      <c r="O39" s="122"/>
      <c r="P39" s="122"/>
      <c r="Q39" s="122"/>
      <c r="R39" s="122"/>
      <c r="S39" s="123"/>
      <c r="T39" s="124"/>
    </row>
    <row r="40" spans="1:20" ht="13.5" customHeight="1">
      <c r="A40" s="118" t="s">
        <v>27</v>
      </c>
      <c r="B40" s="118" t="s">
        <v>107</v>
      </c>
      <c r="C40" s="254">
        <f>-'Data Entry Page'!P5+1</f>
        <v>-2014</v>
      </c>
      <c r="D40" s="80" t="s">
        <v>251</v>
      </c>
      <c r="J40" s="72"/>
      <c r="K40" s="72"/>
      <c r="L40" s="72"/>
      <c r="M40" s="72"/>
      <c r="N40" s="72"/>
      <c r="O40" s="72"/>
      <c r="P40" s="72"/>
      <c r="Q40" s="72"/>
      <c r="R40" s="122"/>
      <c r="S40" s="123"/>
      <c r="T40" s="124"/>
    </row>
    <row r="41" spans="1:20" ht="13.5" customHeight="1">
      <c r="A41" s="118"/>
      <c r="B41" s="118"/>
      <c r="C41" s="496" t="s">
        <v>358</v>
      </c>
      <c r="D41" s="468"/>
      <c r="E41" s="468"/>
      <c r="F41" s="468"/>
      <c r="G41" s="468"/>
      <c r="H41" s="468"/>
      <c r="I41" s="468"/>
      <c r="J41" s="72"/>
      <c r="K41" s="72"/>
      <c r="L41" s="72"/>
      <c r="M41" s="72"/>
      <c r="N41" s="72"/>
      <c r="O41" s="72"/>
      <c r="P41" s="72"/>
      <c r="Q41" s="72"/>
      <c r="R41" s="122"/>
      <c r="S41" s="123"/>
      <c r="T41" s="124"/>
    </row>
    <row r="42" spans="1:19" ht="13.5" customHeight="1">
      <c r="A42" s="118"/>
      <c r="B42" s="118"/>
      <c r="C42" s="468"/>
      <c r="D42" s="468"/>
      <c r="E42" s="468"/>
      <c r="F42" s="468"/>
      <c r="G42" s="468"/>
      <c r="H42" s="468"/>
      <c r="I42" s="468"/>
      <c r="R42" s="122"/>
      <c r="S42" s="123"/>
    </row>
    <row r="43" spans="4:20" ht="1.5" customHeight="1">
      <c r="D43" s="78"/>
      <c r="E43" s="78"/>
      <c r="F43" s="78"/>
      <c r="G43" s="78"/>
      <c r="I43" s="122"/>
      <c r="J43" s="122"/>
      <c r="K43" s="122"/>
      <c r="L43" s="122"/>
      <c r="M43" s="122"/>
      <c r="N43" s="122"/>
      <c r="O43" s="122"/>
      <c r="P43" s="122"/>
      <c r="Q43" s="122"/>
      <c r="R43" s="125"/>
      <c r="S43" s="124"/>
      <c r="T43" s="124"/>
    </row>
    <row r="44" spans="1:20" ht="13.5" customHeight="1">
      <c r="A44" s="118"/>
      <c r="B44" s="118"/>
      <c r="C44" s="121" t="s">
        <v>390</v>
      </c>
      <c r="E44" s="81"/>
      <c r="F44" s="81"/>
      <c r="G44" s="81"/>
      <c r="I44" s="126"/>
      <c r="J44" s="122"/>
      <c r="K44" s="126"/>
      <c r="L44" s="122"/>
      <c r="M44" s="126"/>
      <c r="N44" s="122"/>
      <c r="O44" s="126"/>
      <c r="P44" s="122"/>
      <c r="Q44" s="122"/>
      <c r="R44" s="122"/>
      <c r="S44" s="123"/>
      <c r="T44" s="126"/>
    </row>
    <row r="45" spans="1:20" ht="13.5" customHeight="1">
      <c r="A45" s="118"/>
      <c r="B45" s="118"/>
      <c r="C45" s="81" t="s">
        <v>404</v>
      </c>
      <c r="E45" s="81"/>
      <c r="F45" s="81"/>
      <c r="G45" s="81"/>
      <c r="I45" s="126"/>
      <c r="J45" s="122"/>
      <c r="K45" s="126"/>
      <c r="L45" s="122"/>
      <c r="M45" s="126"/>
      <c r="N45" s="122"/>
      <c r="O45" s="126"/>
      <c r="P45" s="122"/>
      <c r="Q45" s="122"/>
      <c r="R45" s="122"/>
      <c r="S45" s="123"/>
      <c r="T45" s="126"/>
    </row>
    <row r="46" spans="1:20" s="225" customFormat="1" ht="13.5" customHeight="1">
      <c r="A46" s="293"/>
      <c r="B46" s="293"/>
      <c r="C46" s="81" t="s">
        <v>405</v>
      </c>
      <c r="E46" s="387"/>
      <c r="F46" s="387"/>
      <c r="G46" s="387"/>
      <c r="H46" s="279"/>
      <c r="I46" s="388">
        <f>IF('Data Entry Page'!$H$37+'Data Entry Page'!$J$37+'Data Entry Page'!$L$37+'Data Entry Page'!$N$37&gt;0,IF('Data Entry Page'!H37&gt;0,'Data Entry Page'!H37,0),"")</f>
      </c>
      <c r="J46" s="280"/>
      <c r="K46" s="388">
        <f>IF('Data Entry Page'!$H$37+'Data Entry Page'!$J$37+'Data Entry Page'!$L$37+'Data Entry Page'!$N$37&gt;0,IF('Data Entry Page'!J37&gt;0,'Data Entry Page'!J37,0),"")</f>
      </c>
      <c r="L46" s="280"/>
      <c r="M46" s="388">
        <f>IF('Data Entry Page'!$H$37+'Data Entry Page'!$J$37+'Data Entry Page'!$L$37+'Data Entry Page'!$N$37&gt;0,IF('Data Entry Page'!L37&gt;0,'Data Entry Page'!L37,0),"")</f>
      </c>
      <c r="N46" s="280"/>
      <c r="O46" s="388">
        <f>IF('Data Entry Page'!$H$37+'Data Entry Page'!$J$37+'Data Entry Page'!$L$37+'Data Entry Page'!$N$37&gt;0,IF('Data Entry Page'!N37&gt;0,'Data Entry Page'!N37,0),"")</f>
      </c>
      <c r="P46" s="280"/>
      <c r="Q46" s="280"/>
      <c r="R46" s="280"/>
      <c r="S46" s="281"/>
      <c r="T46" s="388">
        <f>IF('Data Entry Page'!$H$37+'Data Entry Page'!$J$37+'Data Entry Page'!$L$37+'Data Entry Page'!$N$37&gt;0,'Data Entry Page'!H37+'Data Entry Page'!J37+'Data Entry Page'!L37+'Data Entry Page'!N37,"")</f>
      </c>
    </row>
    <row r="47" spans="4:20" ht="1.5" customHeight="1">
      <c r="D47" s="78"/>
      <c r="E47" s="78"/>
      <c r="F47" s="78"/>
      <c r="G47" s="78"/>
      <c r="I47" s="122"/>
      <c r="J47" s="122"/>
      <c r="K47" s="122"/>
      <c r="L47" s="122"/>
      <c r="M47" s="122"/>
      <c r="N47" s="122"/>
      <c r="O47" s="122"/>
      <c r="P47" s="122"/>
      <c r="Q47" s="122"/>
      <c r="R47" s="122"/>
      <c r="S47" s="123"/>
      <c r="T47" s="124"/>
    </row>
    <row r="48" spans="1:20" ht="13.5" customHeight="1">
      <c r="A48" s="118" t="s">
        <v>28</v>
      </c>
      <c r="B48" s="118" t="s">
        <v>107</v>
      </c>
      <c r="C48" s="80" t="s">
        <v>110</v>
      </c>
      <c r="I48" s="122"/>
      <c r="J48" s="122"/>
      <c r="K48" s="122"/>
      <c r="L48" s="122"/>
      <c r="M48" s="122"/>
      <c r="N48" s="122"/>
      <c r="O48" s="122"/>
      <c r="P48" s="122"/>
      <c r="Q48" s="122"/>
      <c r="R48" s="122"/>
      <c r="S48" s="123"/>
      <c r="T48" s="124"/>
    </row>
    <row r="49" spans="3:20" ht="13.5" customHeight="1">
      <c r="C49" s="81" t="s">
        <v>169</v>
      </c>
      <c r="E49" s="81"/>
      <c r="F49" s="81"/>
      <c r="G49" s="81"/>
      <c r="I49" s="48">
        <f>IF(OR('Data Entry Page'!H39&lt;&gt;"",'Informational Form A'!$T$46&lt;&gt;""),IF('Data Entry Page'!H39&gt;0,'Data Entry Page'!H39,0),"")</f>
      </c>
      <c r="J49" s="122"/>
      <c r="K49" s="48">
        <f>IF(OR('Data Entry Page'!J39&lt;&gt;"",'Informational Form A'!$T$46&lt;&gt;""),IF('Data Entry Page'!J39&gt;0,'Data Entry Page'!J39,0),"")</f>
      </c>
      <c r="L49" s="122"/>
      <c r="M49" s="48">
        <f>IF(OR('Data Entry Page'!L39&lt;&gt;"",'Informational Form A'!$T$46&lt;&gt;""),IF('Data Entry Page'!L39&gt;0,'Data Entry Page'!L39,0),"")</f>
      </c>
      <c r="N49" s="122"/>
      <c r="O49" s="48">
        <f>IF(OR('Data Entry Page'!N39&lt;&gt;"",'Informational Form A'!$T$46&lt;&gt;""),IF('Data Entry Page'!N39&gt;0,'Data Entry Page'!N39,0),"")</f>
      </c>
      <c r="P49" s="122"/>
      <c r="Q49" s="122"/>
      <c r="R49" s="122"/>
      <c r="S49" s="123"/>
      <c r="T49" s="48">
        <f>IF(OR(I49&lt;&gt;"",K49&lt;&gt;"",M49&lt;&gt;"",O49&lt;&gt;""),+I49+K49+M49+O49,"")</f>
      </c>
    </row>
    <row r="50" spans="4:20" ht="1.5" customHeight="1">
      <c r="D50" s="78"/>
      <c r="E50" s="78"/>
      <c r="F50" s="78"/>
      <c r="G50" s="78"/>
      <c r="I50" s="122"/>
      <c r="J50" s="122"/>
      <c r="K50" s="122"/>
      <c r="L50" s="122"/>
      <c r="M50" s="122"/>
      <c r="N50" s="122"/>
      <c r="O50" s="122"/>
      <c r="P50" s="122"/>
      <c r="Q50" s="122"/>
      <c r="R50" s="122"/>
      <c r="S50" s="123"/>
      <c r="T50" s="124"/>
    </row>
    <row r="51" spans="1:20" ht="13.5" customHeight="1">
      <c r="A51" s="118" t="s">
        <v>29</v>
      </c>
      <c r="B51" s="118" t="s">
        <v>107</v>
      </c>
      <c r="C51" s="71" t="s">
        <v>137</v>
      </c>
      <c r="E51" s="78"/>
      <c r="F51" s="78"/>
      <c r="G51" s="78"/>
      <c r="I51" s="122"/>
      <c r="J51" s="122"/>
      <c r="K51" s="122"/>
      <c r="L51" s="122"/>
      <c r="M51" s="122"/>
      <c r="N51" s="122"/>
      <c r="O51" s="122"/>
      <c r="P51" s="122"/>
      <c r="Q51" s="122"/>
      <c r="R51" s="122"/>
      <c r="S51" s="123"/>
      <c r="T51" s="124"/>
    </row>
    <row r="52" spans="1:20" ht="13.5" customHeight="1">
      <c r="A52" s="118"/>
      <c r="B52" s="118"/>
      <c r="C52" s="71" t="s">
        <v>136</v>
      </c>
      <c r="E52" s="78"/>
      <c r="F52" s="78"/>
      <c r="G52" s="78"/>
      <c r="I52" s="122"/>
      <c r="J52" s="122"/>
      <c r="K52" s="122"/>
      <c r="L52" s="122"/>
      <c r="M52" s="122"/>
      <c r="N52" s="122"/>
      <c r="O52" s="122"/>
      <c r="P52" s="122"/>
      <c r="Q52" s="122"/>
      <c r="R52" s="122"/>
      <c r="S52" s="123"/>
      <c r="T52" s="124"/>
    </row>
    <row r="53" spans="1:20" ht="13.5" customHeight="1">
      <c r="A53" s="118"/>
      <c r="B53" s="118"/>
      <c r="C53" s="81" t="s">
        <v>169</v>
      </c>
      <c r="E53" s="78"/>
      <c r="F53" s="78"/>
      <c r="G53" s="78"/>
      <c r="I53" s="48">
        <f>IF(OR('Data Entry Page'!H41&lt;&gt;"",'Informational Form A'!$T$46&lt;&gt;""),IF('Data Entry Page'!H41&gt;0,'Data Entry Page'!H41,0),"")</f>
      </c>
      <c r="J53" s="122"/>
      <c r="K53" s="48">
        <f>IF(OR('Data Entry Page'!J41&lt;&gt;"",'Informational Form A'!$T$46&lt;&gt;""),IF('Data Entry Page'!J41&gt;0,'Data Entry Page'!J41,0),"")</f>
      </c>
      <c r="L53" s="122"/>
      <c r="M53" s="48">
        <f>IF(OR('Data Entry Page'!L41&lt;&gt;"",'Informational Form A'!$T$46&lt;&gt;""),IF('Data Entry Page'!L41&gt;0,'Data Entry Page'!L41,0),"")</f>
      </c>
      <c r="N53" s="122"/>
      <c r="O53" s="48">
        <f>IF(OR('Data Entry Page'!N41&lt;&gt;"",'Informational Form A'!$T$46&lt;&gt;""),IF('Data Entry Page'!N41&gt;0,'Data Entry Page'!N41,0),"")</f>
      </c>
      <c r="P53" s="122"/>
      <c r="Q53" s="122"/>
      <c r="R53" s="122"/>
      <c r="S53" s="123"/>
      <c r="T53" s="48">
        <f>IF(OR(I53&lt;&gt;"",K53&lt;&gt;"",M53&lt;&gt;"",O53&lt;&gt;""),+I53+K53+M53+O53,"")</f>
      </c>
    </row>
    <row r="54" spans="4:20" ht="1.5" customHeight="1">
      <c r="D54" s="78"/>
      <c r="E54" s="78"/>
      <c r="F54" s="78"/>
      <c r="G54" s="78"/>
      <c r="I54" s="122"/>
      <c r="J54" s="122"/>
      <c r="K54" s="122"/>
      <c r="L54" s="122"/>
      <c r="M54" s="122"/>
      <c r="N54" s="122"/>
      <c r="O54" s="122"/>
      <c r="P54" s="122"/>
      <c r="Q54" s="122"/>
      <c r="R54" s="122"/>
      <c r="S54" s="123"/>
      <c r="T54" s="124"/>
    </row>
    <row r="55" spans="1:20" ht="13.5" customHeight="1">
      <c r="A55" s="118" t="s">
        <v>31</v>
      </c>
      <c r="B55" s="118" t="s">
        <v>107</v>
      </c>
      <c r="C55" s="497" t="s">
        <v>171</v>
      </c>
      <c r="D55" s="468"/>
      <c r="E55" s="468"/>
      <c r="F55" s="468"/>
      <c r="G55" s="468"/>
      <c r="H55" s="468"/>
      <c r="I55" s="122"/>
      <c r="J55" s="122"/>
      <c r="K55" s="122"/>
      <c r="L55" s="122"/>
      <c r="M55" s="122"/>
      <c r="N55" s="122"/>
      <c r="O55" s="122"/>
      <c r="P55" s="122"/>
      <c r="Q55" s="122"/>
      <c r="R55" s="122"/>
      <c r="S55" s="123"/>
      <c r="T55" s="124"/>
    </row>
    <row r="56" spans="1:20" ht="15.75" customHeight="1">
      <c r="A56" s="118"/>
      <c r="B56" s="118"/>
      <c r="C56" s="468"/>
      <c r="D56" s="468"/>
      <c r="E56" s="468"/>
      <c r="F56" s="468"/>
      <c r="G56" s="468"/>
      <c r="H56" s="468"/>
      <c r="I56" s="122"/>
      <c r="J56" s="122"/>
      <c r="K56" s="122"/>
      <c r="L56" s="122"/>
      <c r="M56" s="122"/>
      <c r="N56" s="122"/>
      <c r="O56" s="122"/>
      <c r="P56" s="122"/>
      <c r="Q56" s="122"/>
      <c r="R56" s="122"/>
      <c r="S56" s="123"/>
      <c r="T56" s="124"/>
    </row>
    <row r="57" spans="1:20" ht="13.5" customHeight="1">
      <c r="A57" s="118"/>
      <c r="B57" s="118"/>
      <c r="C57" s="468"/>
      <c r="D57" s="468"/>
      <c r="E57" s="468"/>
      <c r="F57" s="468"/>
      <c r="G57" s="468"/>
      <c r="H57" s="468"/>
      <c r="I57" s="48">
        <f>IF(OR('Data Entry Page'!H43&lt;&gt;"",$T$46&lt;&gt;""),IF('Data Entry Page'!H43&gt;0,'Data Entry Page'!H43,0),"")</f>
      </c>
      <c r="J57" s="122"/>
      <c r="K57" s="48">
        <f>IF(OR('Data Entry Page'!J43&lt;&gt;"",$T$46&lt;&gt;""),IF('Data Entry Page'!J43&gt;0,'Data Entry Page'!J43,0),"")</f>
      </c>
      <c r="L57" s="122"/>
      <c r="M57" s="48">
        <f>IF(OR('Data Entry Page'!L43&lt;&gt;"",$T$46&lt;&gt;""),IF('Data Entry Page'!L43&gt;0,'Data Entry Page'!L43,0),"")</f>
      </c>
      <c r="N57" s="122"/>
      <c r="O57" s="122"/>
      <c r="P57" s="122"/>
      <c r="Q57" s="122"/>
      <c r="R57" s="122"/>
      <c r="S57" s="123"/>
      <c r="T57" s="124"/>
    </row>
    <row r="58" spans="4:20" ht="1.5" customHeight="1">
      <c r="D58" s="78"/>
      <c r="E58" s="78"/>
      <c r="F58" s="78"/>
      <c r="G58" s="78"/>
      <c r="I58" s="122"/>
      <c r="J58" s="122"/>
      <c r="K58" s="122"/>
      <c r="L58" s="122"/>
      <c r="M58" s="122"/>
      <c r="N58" s="122"/>
      <c r="O58" s="122"/>
      <c r="P58" s="122"/>
      <c r="Q58" s="122"/>
      <c r="R58" s="122"/>
      <c r="S58" s="123"/>
      <c r="T58" s="124"/>
    </row>
    <row r="59" spans="1:20" ht="13.5" customHeight="1">
      <c r="A59" s="118" t="s">
        <v>32</v>
      </c>
      <c r="B59" s="118"/>
      <c r="C59" s="80" t="s">
        <v>30</v>
      </c>
      <c r="I59" s="122"/>
      <c r="J59" s="122"/>
      <c r="K59" s="122"/>
      <c r="L59" s="122"/>
      <c r="M59" s="122"/>
      <c r="N59" s="122"/>
      <c r="O59" s="122"/>
      <c r="P59" s="122"/>
      <c r="Q59" s="122"/>
      <c r="R59" s="122"/>
      <c r="S59" s="123"/>
      <c r="T59" s="124"/>
    </row>
    <row r="60" spans="3:20" ht="13.5" customHeight="1">
      <c r="C60" s="82" t="s">
        <v>138</v>
      </c>
      <c r="I60" s="48">
        <f>IF(OR(I46&lt;&gt;"",I49&lt;&gt;"",I53&lt;&gt;"",I57&lt;&gt;""),+I46-I49-I53-I57,"")</f>
      </c>
      <c r="J60" s="122"/>
      <c r="K60" s="48">
        <f>IF(OR(K46&lt;&gt;"",K49&lt;&gt;"",K53&lt;&gt;"",K57&lt;&gt;""),+K46-K49-K53-K57,"")</f>
      </c>
      <c r="L60" s="122"/>
      <c r="M60" s="48">
        <f>IF(OR(M46&lt;&gt;"",M49&lt;&gt;"",M53&lt;&gt;"",M57&lt;&gt;""),+M46-M49-M53-M57,"")</f>
      </c>
      <c r="N60" s="122"/>
      <c r="O60" s="48">
        <f>IF(OR(O46&lt;&gt;"",O49&lt;&gt;"",O53&lt;&gt;"",O57&lt;&gt;""),+O46-O49-O53-O57,"")</f>
      </c>
      <c r="P60" s="122"/>
      <c r="Q60" s="48">
        <f>IF(T46&lt;&gt;"",+I60+K60+M60+O60,"")</f>
      </c>
      <c r="R60" s="122"/>
      <c r="S60" s="123"/>
      <c r="T60" s="48">
        <f>IF(OR(T46&lt;&gt;"",T49&lt;&gt;"",T53&lt;&gt;""),+T46-T49-T53,"")</f>
      </c>
    </row>
    <row r="61" spans="4:20" ht="15">
      <c r="D61" s="78"/>
      <c r="E61" s="78"/>
      <c r="F61" s="78"/>
      <c r="G61" s="78"/>
      <c r="I61" s="122"/>
      <c r="J61" s="122"/>
      <c r="K61" s="122"/>
      <c r="L61" s="122"/>
      <c r="M61" s="122"/>
      <c r="N61" s="122"/>
      <c r="O61" s="122"/>
      <c r="P61" s="122"/>
      <c r="Q61" s="122"/>
      <c r="R61" s="122"/>
      <c r="S61" s="123"/>
      <c r="T61" s="124"/>
    </row>
    <row r="62" spans="4:20" ht="0.75" customHeight="1">
      <c r="D62" s="78"/>
      <c r="E62" s="78"/>
      <c r="F62" s="78"/>
      <c r="G62" s="78"/>
      <c r="I62" s="122"/>
      <c r="J62" s="122"/>
      <c r="K62" s="122"/>
      <c r="L62" s="122"/>
      <c r="M62" s="122"/>
      <c r="N62" s="122"/>
      <c r="O62" s="122"/>
      <c r="P62" s="122"/>
      <c r="Q62" s="122"/>
      <c r="R62" s="122"/>
      <c r="S62" s="123"/>
      <c r="T62" s="124"/>
    </row>
    <row r="63" spans="1:20" ht="15.75" hidden="1">
      <c r="A63" s="127" t="s">
        <v>65</v>
      </c>
      <c r="B63" s="127"/>
      <c r="C63" s="252"/>
      <c r="D63" s="128"/>
      <c r="E63" s="128"/>
      <c r="F63" s="128"/>
      <c r="G63" s="128"/>
      <c r="I63" s="122"/>
      <c r="J63" s="122"/>
      <c r="K63" s="122"/>
      <c r="L63" s="122"/>
      <c r="M63" s="122"/>
      <c r="N63" s="122"/>
      <c r="O63" s="122"/>
      <c r="P63" s="122"/>
      <c r="Q63" s="48">
        <f>IF(Q24&lt;&gt;"",+I24+K24+M24+O24+I28+K28+M28+I31+K31+M31+O31+I35+K35+M35+I49+K49+M49+O49+I53+K53+M53+O53+I57+K57+M57,"")</f>
      </c>
      <c r="R63" s="122"/>
      <c r="S63" s="123"/>
      <c r="T63" s="124"/>
    </row>
    <row r="64" spans="4:20" ht="2.25" customHeight="1">
      <c r="D64" s="78"/>
      <c r="E64" s="78"/>
      <c r="F64" s="78"/>
      <c r="G64" s="78"/>
      <c r="I64" s="122"/>
      <c r="J64" s="122"/>
      <c r="K64" s="122"/>
      <c r="L64" s="122"/>
      <c r="M64" s="122"/>
      <c r="N64" s="122"/>
      <c r="O64" s="122"/>
      <c r="P64" s="122"/>
      <c r="Q64" s="122"/>
      <c r="R64" s="122"/>
      <c r="S64" s="123"/>
      <c r="T64" s="124"/>
    </row>
    <row r="65" spans="4:20" ht="2.25" customHeight="1">
      <c r="D65" s="78"/>
      <c r="E65" s="78"/>
      <c r="F65" s="78"/>
      <c r="G65" s="78"/>
      <c r="I65" s="122"/>
      <c r="J65" s="122"/>
      <c r="K65" s="122"/>
      <c r="L65" s="122"/>
      <c r="M65" s="122"/>
      <c r="N65" s="122"/>
      <c r="O65" s="122"/>
      <c r="P65" s="122"/>
      <c r="Q65" s="122"/>
      <c r="R65" s="122"/>
      <c r="S65" s="123"/>
      <c r="T65" s="124"/>
    </row>
    <row r="66" spans="4:20" ht="15">
      <c r="D66" s="78"/>
      <c r="E66" s="78"/>
      <c r="F66" s="78"/>
      <c r="G66" s="78"/>
      <c r="I66" s="122"/>
      <c r="J66" s="122"/>
      <c r="K66" s="122"/>
      <c r="L66" s="122"/>
      <c r="M66" s="122"/>
      <c r="N66" s="122"/>
      <c r="O66" s="122"/>
      <c r="P66" s="122"/>
      <c r="Q66" s="122"/>
      <c r="R66" s="122"/>
      <c r="S66" s="123"/>
      <c r="T66" s="124"/>
    </row>
    <row r="67" spans="1:20" ht="13.5" customHeight="1">
      <c r="A67" s="118" t="s">
        <v>34</v>
      </c>
      <c r="B67" s="118"/>
      <c r="C67" s="80" t="s">
        <v>112</v>
      </c>
      <c r="S67" s="111"/>
      <c r="T67" s="62"/>
    </row>
    <row r="68" spans="3:20" ht="12.75" customHeight="1">
      <c r="C68" s="495" t="s">
        <v>172</v>
      </c>
      <c r="D68" s="468"/>
      <c r="E68" s="468"/>
      <c r="F68" s="468"/>
      <c r="G68" s="468"/>
      <c r="H68" s="468"/>
      <c r="O68" s="129"/>
      <c r="S68" s="111"/>
      <c r="T68" s="62"/>
    </row>
    <row r="69" spans="3:20" ht="13.5" customHeight="1">
      <c r="C69" s="468"/>
      <c r="D69" s="468"/>
      <c r="E69" s="468"/>
      <c r="F69" s="468"/>
      <c r="G69" s="468"/>
      <c r="H69" s="468"/>
      <c r="I69" s="92">
        <f>IF(OR(I38&lt;&gt;"",I60&lt;&gt;""),IF(I60=0,0,ROUND(+(I38-I60)/I60,6)),"")</f>
      </c>
      <c r="J69" s="129"/>
      <c r="K69" s="92">
        <f>IF(OR(K38&lt;&gt;"",K60&lt;&gt;""),IF(K60=0,0,ROUND(+(K38-K60)/K60,6)),"")</f>
      </c>
      <c r="L69" s="129"/>
      <c r="M69" s="92">
        <f>IF(OR(M38&lt;&gt;"",M60&lt;&gt;""),IF(M60=0,0,ROUND(+(M38-M60)/M60,6)),"")</f>
      </c>
      <c r="N69" s="129"/>
      <c r="O69" s="92">
        <f>IF(OR(O38&lt;&gt;"",O60&lt;&gt;""),IF(O60=0,0,ROUND(+(O38-O60)/O60,6)),"")</f>
      </c>
      <c r="P69" s="129"/>
      <c r="Q69" s="130"/>
      <c r="R69" s="129"/>
      <c r="S69" s="131"/>
      <c r="T69" s="92">
        <f>IF(OR(T38&lt;&gt;"",T60&lt;&gt;""),IF(T60=0,0,ROUND(+(T38-T60)/T60,6)),"")</f>
      </c>
    </row>
    <row r="70" spans="4:20" ht="2.25" customHeight="1">
      <c r="D70" s="78"/>
      <c r="E70" s="78"/>
      <c r="F70" s="78"/>
      <c r="G70" s="78"/>
      <c r="I70" s="122"/>
      <c r="J70" s="122"/>
      <c r="K70" s="122"/>
      <c r="L70" s="122"/>
      <c r="M70" s="122"/>
      <c r="N70" s="122"/>
      <c r="O70" s="122"/>
      <c r="P70" s="122"/>
      <c r="Q70" s="122"/>
      <c r="R70" s="122"/>
      <c r="S70" s="123"/>
      <c r="T70" s="124"/>
    </row>
    <row r="71" spans="1:20" ht="13.5" customHeight="1">
      <c r="A71" s="118" t="s">
        <v>35</v>
      </c>
      <c r="B71" s="118"/>
      <c r="C71" s="80" t="s">
        <v>134</v>
      </c>
      <c r="I71" s="129"/>
      <c r="J71" s="129"/>
      <c r="K71" s="129"/>
      <c r="L71" s="129"/>
      <c r="M71" s="129"/>
      <c r="N71" s="129"/>
      <c r="O71" s="129"/>
      <c r="P71" s="129"/>
      <c r="Q71" s="129"/>
      <c r="R71" s="129"/>
      <c r="S71" s="131"/>
      <c r="T71" s="132"/>
    </row>
    <row r="72" spans="3:20" ht="13.5" customHeight="1">
      <c r="C72" s="81" t="s">
        <v>33</v>
      </c>
      <c r="E72" s="81"/>
      <c r="F72" s="81"/>
      <c r="G72" s="81"/>
      <c r="I72" s="228">
        <f>IF('Data Entry Page'!$P$5=2015,0.008,"Use PY Calculator")</f>
        <v>0.008</v>
      </c>
      <c r="J72" s="129"/>
      <c r="K72" s="228">
        <f>IF('Data Entry Page'!$P$5=2015,0.008,"Use PY Calculator")</f>
        <v>0.008</v>
      </c>
      <c r="L72" s="129"/>
      <c r="M72" s="228">
        <f>IF('Data Entry Page'!$P$5=2015,0.008,"Use PY Calculator")</f>
        <v>0.008</v>
      </c>
      <c r="N72" s="129"/>
      <c r="O72" s="228">
        <f>IF('Data Entry Page'!$P$5=2015,0.008,"Use PY Calculator")</f>
        <v>0.008</v>
      </c>
      <c r="P72" s="129"/>
      <c r="Q72" s="130"/>
      <c r="R72" s="133"/>
      <c r="S72" s="132"/>
      <c r="T72" s="228">
        <f>IF('Data Entry Page'!$P$5=2015,0.008,"Use PY Calculator")</f>
        <v>0.008</v>
      </c>
    </row>
    <row r="73" spans="4:20" ht="2.25" customHeight="1">
      <c r="D73" s="78"/>
      <c r="E73" s="78"/>
      <c r="F73" s="78"/>
      <c r="G73" s="78"/>
      <c r="I73" s="122"/>
      <c r="J73" s="122"/>
      <c r="K73" s="122"/>
      <c r="L73" s="122"/>
      <c r="M73" s="122"/>
      <c r="N73" s="122"/>
      <c r="O73" s="122"/>
      <c r="P73" s="122"/>
      <c r="Q73" s="122"/>
      <c r="R73" s="122"/>
      <c r="S73" s="123"/>
      <c r="T73" s="124"/>
    </row>
    <row r="74" spans="1:19" ht="13.5" customHeight="1">
      <c r="A74" s="118" t="s">
        <v>36</v>
      </c>
      <c r="B74" s="118"/>
      <c r="C74" s="80" t="s">
        <v>30</v>
      </c>
      <c r="I74" s="50"/>
      <c r="P74" s="122"/>
      <c r="Q74" s="126"/>
      <c r="R74" s="122"/>
      <c r="S74" s="123"/>
    </row>
    <row r="75" spans="1:20" ht="13.5" customHeight="1">
      <c r="A75" s="118"/>
      <c r="B75" s="118"/>
      <c r="C75" s="82" t="s">
        <v>155</v>
      </c>
      <c r="I75" s="48">
        <f>IF(+I60&lt;&gt;"",I60,"")</f>
      </c>
      <c r="J75" s="122"/>
      <c r="K75" s="48">
        <f>IF(+K60&lt;&gt;"",K60,"")</f>
      </c>
      <c r="L75" s="122"/>
      <c r="M75" s="48">
        <f>IF(+M60&lt;&gt;"",M60,"")</f>
      </c>
      <c r="N75" s="122"/>
      <c r="O75" s="48">
        <f>IF(+O60&lt;&gt;"",O60,"")</f>
      </c>
      <c r="P75" s="122"/>
      <c r="Q75" s="122"/>
      <c r="R75" s="122"/>
      <c r="S75" s="123"/>
      <c r="T75" s="48">
        <f>IF(+T60&lt;&gt;"",T60,"")</f>
      </c>
    </row>
    <row r="76" spans="4:20" ht="2.25" customHeight="1">
      <c r="D76" s="78"/>
      <c r="E76" s="78"/>
      <c r="F76" s="78"/>
      <c r="G76" s="78"/>
      <c r="I76" s="122"/>
      <c r="J76" s="122"/>
      <c r="K76" s="122"/>
      <c r="L76" s="122"/>
      <c r="M76" s="122"/>
      <c r="N76" s="122"/>
      <c r="O76" s="122"/>
      <c r="P76" s="122"/>
      <c r="Q76" s="122"/>
      <c r="R76" s="122"/>
      <c r="S76" s="123"/>
      <c r="T76" s="124"/>
    </row>
    <row r="77" spans="1:20" ht="13.5" customHeight="1">
      <c r="A77" s="118" t="s">
        <v>37</v>
      </c>
      <c r="B77" s="118"/>
      <c r="C77" s="254">
        <f>+C40</f>
        <v>-2014</v>
      </c>
      <c r="D77" s="80" t="s">
        <v>290</v>
      </c>
      <c r="I77" s="122"/>
      <c r="J77" s="122"/>
      <c r="K77" s="122"/>
      <c r="L77" s="122"/>
      <c r="M77" s="122"/>
      <c r="N77" s="122"/>
      <c r="O77" s="122"/>
      <c r="P77" s="122"/>
      <c r="Q77" s="122"/>
      <c r="R77" s="124"/>
      <c r="S77" s="123"/>
      <c r="T77" s="124"/>
    </row>
    <row r="78" spans="1:20" s="225" customFormat="1" ht="13.5" customHeight="1">
      <c r="A78" s="293"/>
      <c r="B78" s="293"/>
      <c r="C78" s="273" t="s">
        <v>330</v>
      </c>
      <c r="H78" s="279"/>
      <c r="I78" s="227">
        <f>IF('Data Entry Page'!$P$15&lt;&gt;"",IF('Data Entry Page'!H15&gt;0,'Data Entry Page'!H15,0),"")</f>
      </c>
      <c r="J78" s="274"/>
      <c r="K78" s="227">
        <f>IF('Data Entry Page'!$P$15&lt;&gt;"",IF('Data Entry Page'!J15&gt;0,'Data Entry Page'!J15,0),"")</f>
      </c>
      <c r="L78" s="274"/>
      <c r="M78" s="227">
        <f>IF('Data Entry Page'!$P$15&lt;&gt;"",IF('Data Entry Page'!L15&gt;0,'Data Entry Page'!L15,0),"")</f>
      </c>
      <c r="N78" s="274"/>
      <c r="O78" s="227">
        <f>IF('Data Entry Page'!$P$15&lt;&gt;"",IF('Data Entry Page'!N15&gt;0,'Data Entry Page'!N15,0),"")</f>
      </c>
      <c r="P78" s="274"/>
      <c r="Q78" s="341"/>
      <c r="R78" s="344"/>
      <c r="S78" s="288"/>
      <c r="T78" s="227">
        <f>IF('Data Entry Page'!P15&lt;&gt;"",'Data Entry Page'!P15,"")</f>
      </c>
    </row>
    <row r="79" spans="4:20" ht="2.25" customHeight="1">
      <c r="D79" s="78"/>
      <c r="E79" s="78"/>
      <c r="F79" s="78"/>
      <c r="G79" s="78"/>
      <c r="I79" s="122"/>
      <c r="J79" s="122"/>
      <c r="K79" s="122"/>
      <c r="L79" s="122"/>
      <c r="M79" s="122"/>
      <c r="N79" s="122"/>
      <c r="O79" s="122"/>
      <c r="P79" s="122"/>
      <c r="Q79" s="122"/>
      <c r="R79" s="122"/>
      <c r="S79" s="123"/>
      <c r="T79" s="124"/>
    </row>
    <row r="80" spans="1:20" ht="13.5" customHeight="1">
      <c r="A80" s="118" t="s">
        <v>38</v>
      </c>
      <c r="B80" s="118"/>
      <c r="C80" s="80" t="s">
        <v>113</v>
      </c>
      <c r="I80" s="122"/>
      <c r="J80" s="122"/>
      <c r="K80" s="122"/>
      <c r="L80" s="122"/>
      <c r="M80" s="122"/>
      <c r="N80" s="122"/>
      <c r="O80" s="122"/>
      <c r="P80" s="122"/>
      <c r="Q80" s="122"/>
      <c r="R80" s="122"/>
      <c r="S80" s="123"/>
      <c r="T80" s="124"/>
    </row>
    <row r="81" spans="3:20" ht="13.5" customHeight="1">
      <c r="C81" s="82" t="s">
        <v>173</v>
      </c>
      <c r="I81" s="48">
        <f>IF(OR(I75&lt;&gt;"",I78&lt;&gt;""),ROUND(+(I75*I78)/100,0),"")</f>
      </c>
      <c r="J81" s="122"/>
      <c r="K81" s="48">
        <f>IF(OR(K75&lt;&gt;"",K78&lt;&gt;""),ROUND(+(K75*K78)/100,0),"")</f>
      </c>
      <c r="L81" s="122"/>
      <c r="M81" s="48">
        <f>IF(OR(M75&lt;&gt;"",M78&lt;&gt;""),ROUND(+(M75*M78)/100,0),"")</f>
      </c>
      <c r="N81" s="122"/>
      <c r="O81" s="48">
        <f>IF(OR(O75&lt;&gt;"",O78&lt;&gt;""),ROUND(+(O75*O78)/100,0),"")</f>
      </c>
      <c r="P81" s="122"/>
      <c r="Q81" s="126"/>
      <c r="R81" s="122"/>
      <c r="S81" s="123"/>
      <c r="T81" s="48">
        <f>IF(OR(T75&lt;&gt;"",T78&lt;&gt;""),ROUND(+(T75*T78)/100,0),"")</f>
      </c>
    </row>
    <row r="82" spans="4:20" ht="2.25" customHeight="1">
      <c r="D82" s="78"/>
      <c r="E82" s="78"/>
      <c r="F82" s="78"/>
      <c r="G82" s="78"/>
      <c r="I82" s="122"/>
      <c r="J82" s="122"/>
      <c r="K82" s="122"/>
      <c r="L82" s="122"/>
      <c r="M82" s="122"/>
      <c r="N82" s="122"/>
      <c r="O82" s="122"/>
      <c r="P82" s="122"/>
      <c r="Q82" s="122"/>
      <c r="R82" s="122"/>
      <c r="S82" s="123"/>
      <c r="T82" s="124"/>
    </row>
    <row r="83" spans="4:20" ht="15" customHeight="1" hidden="1">
      <c r="D83" s="78"/>
      <c r="E83" s="78"/>
      <c r="F83" s="78"/>
      <c r="G83" s="78"/>
      <c r="I83" s="122" t="e">
        <f>+'Data Entry Page'!H37/(+'Data Entry Page'!$H$37+'Data Entry Page'!$J$37+'Data Entry Page'!$L$37)*'Data Entry Page'!#REF!</f>
        <v>#DIV/0!</v>
      </c>
      <c r="J83" s="122"/>
      <c r="K83" s="122" t="e">
        <f>+'Data Entry Page'!J37/(+'Data Entry Page'!$H$37+'Data Entry Page'!$J$37+'Data Entry Page'!$L$37)*'Data Entry Page'!#REF!</f>
        <v>#DIV/0!</v>
      </c>
      <c r="L83" s="122"/>
      <c r="M83" s="122" t="e">
        <f>+'Data Entry Page'!L37/(+'Data Entry Page'!$H$37+'Data Entry Page'!$J$37+'Data Entry Page'!$L$37)*'Data Entry Page'!#REF!</f>
        <v>#DIV/0!</v>
      </c>
      <c r="N83" s="122"/>
      <c r="O83" s="122"/>
      <c r="P83" s="122"/>
      <c r="Q83" s="122"/>
      <c r="R83" s="122"/>
      <c r="S83" s="123"/>
      <c r="T83" s="124" t="e">
        <f>+ROUND(I83,0)+ROUND(K83,0)+ROUND(M83,0)</f>
        <v>#DIV/0!</v>
      </c>
    </row>
    <row r="84" spans="1:20" ht="15" customHeight="1">
      <c r="A84" s="91" t="s">
        <v>39</v>
      </c>
      <c r="C84" s="80" t="s">
        <v>114</v>
      </c>
      <c r="S84" s="111"/>
      <c r="T84" s="62"/>
    </row>
    <row r="85" spans="1:20" ht="13.5" customHeight="1">
      <c r="A85" s="118"/>
      <c r="B85" s="118"/>
      <c r="C85" s="82" t="s">
        <v>156</v>
      </c>
      <c r="S85" s="111"/>
      <c r="T85" s="62"/>
    </row>
    <row r="86" spans="1:20" ht="13.5" customHeight="1">
      <c r="A86" s="118"/>
      <c r="B86" s="118"/>
      <c r="C86" s="82" t="s">
        <v>157</v>
      </c>
      <c r="S86" s="111"/>
      <c r="T86" s="62"/>
    </row>
    <row r="87" spans="1:20" ht="13.5" customHeight="1">
      <c r="A87" s="118"/>
      <c r="B87" s="118"/>
      <c r="C87" s="82" t="s">
        <v>158</v>
      </c>
      <c r="I87" s="92">
        <f>IF(I69&lt;&gt;"",IF(I69&lt;0,0,IF(AND(I69&gt;0.05,I72&gt;0.05),0.05,IF(I69&lt;I72,I69,I72))),"")</f>
      </c>
      <c r="J87" s="129"/>
      <c r="K87" s="92">
        <f>IF(K69&lt;&gt;"",IF(K69&lt;0,0,IF(AND(K69&gt;0.05,K72&gt;0.05),0.05,IF(K69&lt;K72,K69,K72))),"")</f>
      </c>
      <c r="L87" s="129"/>
      <c r="M87" s="92">
        <f>IF(M69&lt;&gt;"",IF(M69&lt;0,0,IF(AND(M69&gt;0.05,M72&gt;0.05),0.05,IF(M69&lt;M72,M69,M72))),"")</f>
      </c>
      <c r="N87" s="129"/>
      <c r="O87" s="92">
        <f>IF(O69&lt;&gt;"",IF(O69&lt;0,0,IF(AND(O69&gt;0.05,O72&gt;0.05),0.05,IF(O69&lt;O72,O69,O72))),"")</f>
      </c>
      <c r="P87" s="129"/>
      <c r="Q87" s="130"/>
      <c r="R87" s="129"/>
      <c r="S87" s="131"/>
      <c r="T87" s="92">
        <f>IF(T69&lt;&gt;"",IF(T69&lt;0,0,IF(AND(T69&gt;0.05,T72&gt;0.05),0.05,IF(T69&lt;T72,T69,T72))),"")</f>
      </c>
    </row>
    <row r="88" spans="4:20" ht="2.25" customHeight="1">
      <c r="D88" s="78"/>
      <c r="E88" s="78"/>
      <c r="F88" s="78"/>
      <c r="G88" s="78"/>
      <c r="I88" s="122"/>
      <c r="J88" s="122"/>
      <c r="K88" s="122"/>
      <c r="L88" s="122"/>
      <c r="M88" s="122"/>
      <c r="N88" s="122"/>
      <c r="O88" s="122"/>
      <c r="P88" s="122"/>
      <c r="Q88" s="122"/>
      <c r="R88" s="122"/>
      <c r="S88" s="123"/>
      <c r="T88" s="124"/>
    </row>
    <row r="89" spans="1:20" ht="13.5" customHeight="1">
      <c r="A89" s="118" t="s">
        <v>40</v>
      </c>
      <c r="B89" s="118"/>
      <c r="C89" s="80" t="s">
        <v>174</v>
      </c>
      <c r="I89" s="48">
        <f>IF(OR(I81&lt;&gt;"",I87&lt;&gt;""),ROUND(+I81*I87,0),"")</f>
      </c>
      <c r="J89" s="122"/>
      <c r="K89" s="48">
        <f>IF(OR(K81&lt;&gt;"",K87&lt;&gt;""),ROUND(+K81*K87,0),"")</f>
      </c>
      <c r="L89" s="122"/>
      <c r="M89" s="48">
        <f>IF(OR(M81&lt;&gt;"",M87&lt;&gt;""),ROUND(+M81*M87,0),"")</f>
      </c>
      <c r="N89" s="122"/>
      <c r="O89" s="48">
        <f>IF(OR(O81&lt;&gt;"",O87&lt;&gt;""),ROUND(+O81*O87,0),"")</f>
      </c>
      <c r="P89" s="122"/>
      <c r="Q89" s="126"/>
      <c r="R89" s="122"/>
      <c r="S89" s="123"/>
      <c r="T89" s="48">
        <f>IF(OR(T81&lt;&gt;"",T87&lt;&gt;""),ROUND(+T81*T87,0),"")</f>
      </c>
    </row>
    <row r="90" spans="4:20" ht="2.25" customHeight="1">
      <c r="D90" s="78"/>
      <c r="E90" s="78"/>
      <c r="F90" s="78"/>
      <c r="G90" s="78"/>
      <c r="I90" s="122"/>
      <c r="J90" s="122"/>
      <c r="K90" s="122"/>
      <c r="L90" s="122"/>
      <c r="M90" s="122"/>
      <c r="N90" s="122"/>
      <c r="O90" s="122"/>
      <c r="P90" s="122"/>
      <c r="Q90" s="122"/>
      <c r="R90" s="122"/>
      <c r="S90" s="123"/>
      <c r="T90" s="124"/>
    </row>
    <row r="91" spans="1:20" ht="14.25" customHeight="1">
      <c r="A91" s="118" t="s">
        <v>41</v>
      </c>
      <c r="B91" s="118"/>
      <c r="C91" s="80" t="s">
        <v>115</v>
      </c>
      <c r="I91" s="122"/>
      <c r="J91" s="122"/>
      <c r="K91" s="122"/>
      <c r="L91" s="122"/>
      <c r="M91" s="122"/>
      <c r="N91" s="122"/>
      <c r="O91" s="122"/>
      <c r="P91" s="122"/>
      <c r="Q91" s="122"/>
      <c r="R91" s="122"/>
      <c r="S91" s="123"/>
      <c r="T91" s="124"/>
    </row>
    <row r="92" spans="1:20" ht="13.5" customHeight="1">
      <c r="A92" s="118"/>
      <c r="B92" s="118"/>
      <c r="C92" s="82" t="s">
        <v>139</v>
      </c>
      <c r="I92" s="48">
        <f>IF(OR(I81&lt;&gt;"",I89&lt;&gt;""),+I81+I89,"")</f>
      </c>
      <c r="J92" s="122"/>
      <c r="K92" s="48">
        <f>IF(OR(K81&lt;&gt;"",K89&lt;&gt;""),+K81+K89,"")</f>
      </c>
      <c r="L92" s="122"/>
      <c r="M92" s="48">
        <f>IF(OR(M81&lt;&gt;"",M89&lt;&gt;""),+M81+M89,"")</f>
      </c>
      <c r="N92" s="122"/>
      <c r="O92" s="48">
        <f>IF(OR(O81&lt;&gt;"",O89&lt;&gt;""),+O81+O89,"")</f>
      </c>
      <c r="P92" s="122"/>
      <c r="Q92" s="126"/>
      <c r="R92" s="122"/>
      <c r="S92" s="123"/>
      <c r="T92" s="48">
        <f>IF(OR(T81&lt;&gt;"",T89&lt;&gt;""),+T81+T89,"")</f>
      </c>
    </row>
    <row r="93" spans="4:20" ht="15.75" customHeight="1" hidden="1">
      <c r="D93" s="82"/>
      <c r="I93" s="122" t="e">
        <f>+'Data Entry Page'!H28/(+'Data Entry Page'!$H$28+'Data Entry Page'!$J$28+'Data Entry Page'!$L$28)*'Informational Form A'!#REF!</f>
        <v>#DIV/0!</v>
      </c>
      <c r="J93" s="122"/>
      <c r="K93" s="122" t="e">
        <f>+'Data Entry Page'!J28/(+'Data Entry Page'!$H$28+'Data Entry Page'!$J$28+'Data Entry Page'!$L$28)*'Informational Form A'!#REF!</f>
        <v>#DIV/0!</v>
      </c>
      <c r="L93" s="122"/>
      <c r="M93" s="122" t="e">
        <f>+'Data Entry Page'!L28/(+'Data Entry Page'!$H$28+'Data Entry Page'!$J$28+'Data Entry Page'!$L$28)*'Informational Form A'!#REF!</f>
        <v>#DIV/0!</v>
      </c>
      <c r="N93" s="122"/>
      <c r="O93" s="122"/>
      <c r="P93" s="122"/>
      <c r="Q93" s="122"/>
      <c r="R93" s="122"/>
      <c r="S93" s="123"/>
      <c r="T93" s="124" t="e">
        <f>+ROUND(I93,0)+ROUND(K93,0)+ROUND(M93,0)</f>
        <v>#DIV/0!</v>
      </c>
    </row>
    <row r="94" spans="4:20" ht="2.25" customHeight="1">
      <c r="D94" s="78"/>
      <c r="E94" s="78"/>
      <c r="F94" s="78"/>
      <c r="G94" s="78"/>
      <c r="I94" s="122"/>
      <c r="J94" s="122"/>
      <c r="K94" s="122"/>
      <c r="L94" s="122"/>
      <c r="M94" s="122"/>
      <c r="N94" s="122"/>
      <c r="O94" s="122"/>
      <c r="P94" s="122"/>
      <c r="Q94" s="122"/>
      <c r="R94" s="122"/>
      <c r="S94" s="123"/>
      <c r="T94" s="124"/>
    </row>
    <row r="95" spans="1:19" ht="13.5" customHeight="1">
      <c r="A95" s="118" t="s">
        <v>42</v>
      </c>
      <c r="B95" s="118"/>
      <c r="C95" s="80" t="s">
        <v>25</v>
      </c>
      <c r="I95" s="50"/>
      <c r="R95" s="122"/>
      <c r="S95" s="123"/>
    </row>
    <row r="96" spans="1:20" ht="13.5" customHeight="1">
      <c r="A96" s="118"/>
      <c r="B96" s="118"/>
      <c r="C96" s="82" t="s">
        <v>159</v>
      </c>
      <c r="I96" s="48">
        <f>IF(+I38&lt;&gt;"",+I38,"")</f>
      </c>
      <c r="J96" s="122"/>
      <c r="K96" s="48">
        <f>IF(+K38&lt;&gt;"",+K38,"")</f>
      </c>
      <c r="L96" s="122"/>
      <c r="M96" s="48">
        <f>IF(+M38&lt;&gt;"",+M38,"")</f>
      </c>
      <c r="N96" s="122"/>
      <c r="O96" s="48">
        <f>IF(+O38&lt;&gt;"",+O38,"")</f>
      </c>
      <c r="P96" s="122"/>
      <c r="Q96" s="126"/>
      <c r="R96" s="122"/>
      <c r="S96" s="123"/>
      <c r="T96" s="48">
        <f>IF(+T38&lt;&gt;"",+T38,"")</f>
      </c>
    </row>
    <row r="97" spans="4:20" ht="2.25" customHeight="1">
      <c r="D97" s="78"/>
      <c r="E97" s="78"/>
      <c r="F97" s="78"/>
      <c r="G97" s="78"/>
      <c r="I97" s="122"/>
      <c r="J97" s="122"/>
      <c r="K97" s="122"/>
      <c r="L97" s="122"/>
      <c r="M97" s="122"/>
      <c r="N97" s="122"/>
      <c r="O97" s="122"/>
      <c r="P97" s="122"/>
      <c r="Q97" s="122"/>
      <c r="R97" s="122"/>
      <c r="S97" s="123"/>
      <c r="T97" s="124"/>
    </row>
    <row r="98" spans="1:20" ht="13.5" customHeight="1">
      <c r="A98" s="118" t="s">
        <v>44</v>
      </c>
      <c r="B98" s="118"/>
      <c r="C98" s="138" t="s">
        <v>118</v>
      </c>
      <c r="E98" s="72"/>
      <c r="F98" s="72"/>
      <c r="G98" s="72"/>
      <c r="S98" s="111"/>
      <c r="T98" s="62"/>
    </row>
    <row r="99" spans="1:20" ht="13.5" customHeight="1">
      <c r="A99" s="118"/>
      <c r="B99" s="118"/>
      <c r="C99" s="77" t="s">
        <v>175</v>
      </c>
      <c r="E99" s="72"/>
      <c r="F99" s="72"/>
      <c r="G99" s="72"/>
      <c r="I99" s="134">
        <f>IF(OR(I96&lt;&gt;"",I92&lt;&gt;""),IF(I96=0,0,ROUND(+I92/I96*100,4)),"")</f>
      </c>
      <c r="J99" s="74"/>
      <c r="K99" s="134">
        <f>IF(OR(K96&lt;&gt;"",K92&lt;&gt;""),IF(K96=0,0,ROUND(+K92/K96*100,4)),"")</f>
      </c>
      <c r="L99" s="74"/>
      <c r="M99" s="134">
        <f>IF(OR(M96&lt;&gt;"",M92&lt;&gt;""),IF(M96=0,0,ROUND(+M92/M96*100,4)),"")</f>
      </c>
      <c r="N99" s="74"/>
      <c r="O99" s="134">
        <f>IF(OR(O96&lt;&gt;"",O92&lt;&gt;""),IF(O96=0,0,ROUND(+O92/O96*100,4)),"")</f>
      </c>
      <c r="P99" s="74"/>
      <c r="Q99" s="135"/>
      <c r="R99" s="74"/>
      <c r="S99" s="139"/>
      <c r="T99" s="134">
        <f>IF(OR(T96&lt;&gt;"",T92&lt;&gt;""),IF(T96=0,0,ROUND(+T92/T96*100,4)),"")</f>
      </c>
    </row>
    <row r="100" spans="4:20" ht="2.25" customHeight="1">
      <c r="D100" s="78"/>
      <c r="E100" s="78"/>
      <c r="F100" s="78"/>
      <c r="G100" s="78"/>
      <c r="I100" s="122"/>
      <c r="J100" s="122"/>
      <c r="K100" s="122"/>
      <c r="L100" s="122"/>
      <c r="M100" s="122"/>
      <c r="N100" s="122"/>
      <c r="O100" s="122"/>
      <c r="P100" s="122"/>
      <c r="Q100" s="122"/>
      <c r="R100" s="122"/>
      <c r="S100" s="123"/>
      <c r="T100" s="124"/>
    </row>
    <row r="101" spans="1:20" ht="13.5" customHeight="1">
      <c r="A101" s="91" t="s">
        <v>46</v>
      </c>
      <c r="C101" s="71" t="s">
        <v>129</v>
      </c>
      <c r="E101" s="78"/>
      <c r="F101" s="78"/>
      <c r="G101" s="78"/>
      <c r="I101" s="122"/>
      <c r="J101" s="122"/>
      <c r="K101" s="122"/>
      <c r="L101" s="122"/>
      <c r="M101" s="122"/>
      <c r="N101" s="122"/>
      <c r="O101" s="122"/>
      <c r="P101" s="122"/>
      <c r="Q101" s="122"/>
      <c r="R101" s="122"/>
      <c r="S101" s="123"/>
      <c r="T101" s="124"/>
    </row>
    <row r="102" spans="3:20" ht="13.5" customHeight="1">
      <c r="C102" s="78" t="s">
        <v>140</v>
      </c>
      <c r="E102" s="78"/>
      <c r="F102" s="78"/>
      <c r="G102" s="78"/>
      <c r="I102" s="122"/>
      <c r="J102" s="122"/>
      <c r="K102" s="122"/>
      <c r="L102" s="122"/>
      <c r="M102" s="122"/>
      <c r="N102" s="122"/>
      <c r="O102" s="134">
        <f>IF(OR(O99&lt;&gt;"",O78&lt;&gt;""),IF(O99&lt;O78,O99,O78),"")</f>
      </c>
      <c r="P102" s="122"/>
      <c r="Q102" s="122"/>
      <c r="R102" s="122"/>
      <c r="S102" s="123"/>
      <c r="T102" s="124"/>
    </row>
    <row r="103" spans="4:20" ht="2.25" customHeight="1">
      <c r="D103" s="78"/>
      <c r="E103" s="78"/>
      <c r="F103" s="78"/>
      <c r="G103" s="78"/>
      <c r="I103" s="122"/>
      <c r="J103" s="122"/>
      <c r="K103" s="122"/>
      <c r="L103" s="122"/>
      <c r="M103" s="122"/>
      <c r="N103" s="122"/>
      <c r="O103" s="122"/>
      <c r="P103" s="122"/>
      <c r="Q103" s="122"/>
      <c r="R103" s="122"/>
      <c r="S103" s="123"/>
      <c r="T103" s="124"/>
    </row>
    <row r="104" spans="1:20" s="225" customFormat="1" ht="13.5" customHeight="1">
      <c r="A104" s="276" t="s">
        <v>47</v>
      </c>
      <c r="B104" s="276"/>
      <c r="C104" s="277" t="s">
        <v>407</v>
      </c>
      <c r="E104" s="278"/>
      <c r="F104" s="278"/>
      <c r="G104" s="278"/>
      <c r="H104" s="279"/>
      <c r="I104" s="280"/>
      <c r="J104" s="280"/>
      <c r="K104" s="280"/>
      <c r="L104" s="280"/>
      <c r="M104" s="280"/>
      <c r="N104" s="280"/>
      <c r="O104" s="280"/>
      <c r="P104" s="280"/>
      <c r="Q104" s="280"/>
      <c r="R104" s="280"/>
      <c r="S104" s="281"/>
      <c r="T104" s="282"/>
    </row>
    <row r="105" spans="1:19" ht="13.5" customHeight="1" hidden="1">
      <c r="A105" s="82"/>
      <c r="B105" s="50"/>
      <c r="C105" s="148"/>
      <c r="D105" s="267"/>
      <c r="E105" s="267"/>
      <c r="F105" s="267"/>
      <c r="G105" s="267"/>
      <c r="H105" s="267"/>
      <c r="I105" s="267"/>
      <c r="J105" s="267"/>
      <c r="R105" s="122"/>
      <c r="S105" s="281"/>
    </row>
    <row r="106" spans="1:20" s="225" customFormat="1" ht="13.5" customHeight="1">
      <c r="A106" s="276"/>
      <c r="B106" s="276"/>
      <c r="C106" s="325" t="s">
        <v>408</v>
      </c>
      <c r="E106" s="273"/>
      <c r="F106" s="283"/>
      <c r="G106" s="284"/>
      <c r="H106" s="284" t="s">
        <v>19</v>
      </c>
      <c r="I106" s="227">
        <f>IF('Data Entry Page'!$P$21&lt;&gt;"",IF('Data Entry Page'!H21&gt;0,'Data Entry Page'!H21,0),"")</f>
      </c>
      <c r="J106" s="285"/>
      <c r="K106" s="227">
        <f>IF('Data Entry Page'!$P$21&lt;&gt;"",IF('Data Entry Page'!J21&gt;0,'Data Entry Page'!J21,0),"")</f>
      </c>
      <c r="L106" s="285"/>
      <c r="M106" s="227">
        <f>IF('Data Entry Page'!$P$21&lt;&gt;"",IF('Data Entry Page'!L21&gt;0,'Data Entry Page'!L21,0),"")</f>
      </c>
      <c r="N106" s="285"/>
      <c r="O106" s="227">
        <f>IF('Data Entry Page'!$P$21&lt;&gt;"",IF('Data Entry Page'!N21&gt;0,'Data Entry Page'!N21,0),"")</f>
      </c>
      <c r="P106" s="280"/>
      <c r="Q106" s="280"/>
      <c r="R106" s="280"/>
      <c r="S106" s="281"/>
      <c r="T106" s="227">
        <f>IF('Data Entry Page'!P21&lt;&gt;"",'Data Entry Page'!P21,"")</f>
      </c>
    </row>
    <row r="107" spans="4:20" ht="2.25" customHeight="1">
      <c r="D107" s="78"/>
      <c r="E107" s="78"/>
      <c r="F107" s="78"/>
      <c r="G107" s="78"/>
      <c r="I107" s="122"/>
      <c r="J107" s="122"/>
      <c r="K107" s="122"/>
      <c r="L107" s="122"/>
      <c r="M107" s="122"/>
      <c r="N107" s="122"/>
      <c r="O107" s="122"/>
      <c r="P107" s="122"/>
      <c r="Q107" s="122"/>
      <c r="R107" s="122"/>
      <c r="S107" s="123"/>
      <c r="T107" s="124"/>
    </row>
    <row r="108" spans="1:20" ht="13.5" customHeight="1">
      <c r="A108" s="118" t="s">
        <v>48</v>
      </c>
      <c r="B108" s="118"/>
      <c r="C108" s="80" t="s">
        <v>43</v>
      </c>
      <c r="I108" s="74"/>
      <c r="J108" s="74"/>
      <c r="K108" s="74"/>
      <c r="L108" s="74"/>
      <c r="M108" s="74"/>
      <c r="N108" s="74"/>
      <c r="O108" s="74"/>
      <c r="P108" s="74"/>
      <c r="Q108" s="74"/>
      <c r="R108" s="74"/>
      <c r="S108" s="139"/>
      <c r="T108" s="137"/>
    </row>
    <row r="109" spans="3:20" ht="13.5" customHeight="1">
      <c r="C109" s="81" t="s">
        <v>163</v>
      </c>
      <c r="E109" s="81"/>
      <c r="F109" s="81"/>
      <c r="G109" s="81"/>
      <c r="I109" s="134">
        <f>IF(OR(I99&lt;&gt;"",I106&lt;&gt;""),IF(I99&lt;I106,'Informational Form A'!I99,I106),"")</f>
      </c>
      <c r="J109" s="74"/>
      <c r="K109" s="134">
        <f>IF(OR(K99&lt;&gt;"",K106&lt;&gt;""),IF(K99&lt;K106,'Informational Form A'!K99,K106),"")</f>
      </c>
      <c r="L109" s="74"/>
      <c r="M109" s="134">
        <f>IF(OR(M99&lt;&gt;"",M106&lt;&gt;""),IF(M99&lt;M106,'Informational Form A'!M99,M106),"")</f>
      </c>
      <c r="N109" s="74"/>
      <c r="O109" s="134">
        <f>IF(OR(O102&lt;&gt;"",O106&lt;&gt;""),IF(O102&lt;O106,'Informational Form A'!O102,O106),"")</f>
      </c>
      <c r="P109" s="74"/>
      <c r="Q109" s="135"/>
      <c r="R109" s="74"/>
      <c r="S109" s="139"/>
      <c r="T109" s="134">
        <f>IF(OR(T99&lt;&gt;"",T106&lt;&gt;""),IF(T99&lt;T106,'Informational Form A'!T99,T106),"")</f>
      </c>
    </row>
    <row r="110" spans="1:20" s="225" customFormat="1" ht="15">
      <c r="A110" s="276"/>
      <c r="B110" s="276"/>
      <c r="C110" s="326" t="s">
        <v>331</v>
      </c>
      <c r="D110" s="278"/>
      <c r="E110" s="278"/>
      <c r="F110" s="278"/>
      <c r="G110" s="278"/>
      <c r="H110" s="279"/>
      <c r="I110" s="280"/>
      <c r="J110" s="280"/>
      <c r="K110" s="280"/>
      <c r="L110" s="280"/>
      <c r="M110" s="280"/>
      <c r="N110" s="280"/>
      <c r="O110" s="280"/>
      <c r="P110" s="280"/>
      <c r="Q110" s="280"/>
      <c r="R110" s="280"/>
      <c r="S110" s="281"/>
      <c r="T110" s="282"/>
    </row>
    <row r="111" spans="4:20" ht="12" customHeight="1">
      <c r="D111" s="78"/>
      <c r="E111" s="78"/>
      <c r="F111" s="78"/>
      <c r="G111" s="78"/>
      <c r="I111" s="122"/>
      <c r="J111" s="122"/>
      <c r="K111" s="122"/>
      <c r="L111" s="122"/>
      <c r="M111" s="122"/>
      <c r="N111" s="122"/>
      <c r="O111" s="122"/>
      <c r="P111" s="122"/>
      <c r="Q111" s="122"/>
      <c r="R111" s="122"/>
      <c r="S111" s="123"/>
      <c r="T111" s="124"/>
    </row>
    <row r="112" spans="4:20" ht="15">
      <c r="D112" s="78"/>
      <c r="E112" s="78"/>
      <c r="F112" s="78"/>
      <c r="G112" s="78"/>
      <c r="I112" s="122"/>
      <c r="J112" s="122"/>
      <c r="K112" s="122"/>
      <c r="L112" s="122"/>
      <c r="M112" s="122"/>
      <c r="N112" s="122"/>
      <c r="O112" s="122"/>
      <c r="P112" s="122"/>
      <c r="Q112" s="122"/>
      <c r="R112" s="122"/>
      <c r="S112" s="123"/>
      <c r="T112" s="124"/>
    </row>
    <row r="113" spans="4:20" ht="15">
      <c r="D113" s="78"/>
      <c r="E113" s="78"/>
      <c r="F113" s="78"/>
      <c r="G113" s="78"/>
      <c r="I113" s="122"/>
      <c r="J113" s="122"/>
      <c r="K113" s="122"/>
      <c r="L113" s="122"/>
      <c r="M113" s="122"/>
      <c r="N113" s="122"/>
      <c r="O113" s="122"/>
      <c r="P113" s="122"/>
      <c r="Q113" s="122"/>
      <c r="R113" s="122"/>
      <c r="S113" s="123"/>
      <c r="T113" s="124"/>
    </row>
    <row r="114" spans="3:20" ht="13.5" customHeight="1">
      <c r="C114" s="88" t="s">
        <v>101</v>
      </c>
      <c r="S114" s="111"/>
      <c r="T114" s="62"/>
    </row>
    <row r="115" spans="1:20" ht="13.5" customHeight="1">
      <c r="A115" s="118" t="s">
        <v>50</v>
      </c>
      <c r="B115" s="118"/>
      <c r="C115" s="82" t="s">
        <v>176</v>
      </c>
      <c r="I115" s="48">
        <f>IF(OR(I24&lt;&gt;"",I109&lt;&gt;""),ROUND(+I24*I109/100,0),"")</f>
      </c>
      <c r="J115" s="122"/>
      <c r="K115" s="48">
        <f>IF(OR(K24&lt;&gt;"",K109&lt;&gt;""),ROUND(+K24*K109/100,0),"")</f>
      </c>
      <c r="L115" s="122"/>
      <c r="M115" s="48">
        <f>IF(OR(M24&lt;&gt;"",M109&lt;&gt;""),ROUND(+M24*M109/100,0),"")</f>
      </c>
      <c r="N115" s="122"/>
      <c r="O115" s="48">
        <f>IF(OR(O24&lt;&gt;"",O109&lt;&gt;""),ROUND(+O24*O109/100,0),"")</f>
      </c>
      <c r="P115" s="122"/>
      <c r="Q115" s="48">
        <f>IF(OR(I115&lt;&gt;"",K115&lt;&gt;"",M115&lt;&gt;"",O115&lt;&gt;""),+I115+K115+M115+O115,"")</f>
      </c>
      <c r="R115" s="122"/>
      <c r="S115" s="123"/>
      <c r="T115" s="48">
        <f>IF(OR(T24&lt;&gt;"",T109&lt;&gt;""),ROUND(+T24*T109/100,0),"")</f>
      </c>
    </row>
    <row r="116" spans="3:20" ht="4.5" customHeight="1">
      <c r="C116" s="78"/>
      <c r="E116" s="78"/>
      <c r="F116" s="78"/>
      <c r="G116" s="78"/>
      <c r="I116" s="122"/>
      <c r="J116" s="122"/>
      <c r="K116" s="122"/>
      <c r="L116" s="122"/>
      <c r="M116" s="122"/>
      <c r="N116" s="122"/>
      <c r="O116" s="122"/>
      <c r="P116" s="122"/>
      <c r="Q116" s="122"/>
      <c r="R116" s="122"/>
      <c r="S116" s="123"/>
      <c r="T116" s="124"/>
    </row>
    <row r="117" spans="1:20" ht="13.5" customHeight="1">
      <c r="A117" s="118" t="s">
        <v>51</v>
      </c>
      <c r="B117" s="118"/>
      <c r="C117" s="82" t="s">
        <v>102</v>
      </c>
      <c r="I117" s="122"/>
      <c r="J117" s="122"/>
      <c r="K117" s="122"/>
      <c r="L117" s="122"/>
      <c r="M117" s="122"/>
      <c r="N117" s="122"/>
      <c r="O117" s="122"/>
      <c r="P117" s="122"/>
      <c r="Q117" s="48">
        <f>IF(+Q24&lt;&gt;"",+Q24,"")</f>
      </c>
      <c r="R117" s="122"/>
      <c r="S117" s="123"/>
      <c r="T117" s="124"/>
    </row>
    <row r="118" spans="3:20" ht="4.5" customHeight="1">
      <c r="C118" s="78"/>
      <c r="E118" s="78"/>
      <c r="F118" s="78"/>
      <c r="G118" s="78"/>
      <c r="I118" s="122"/>
      <c r="J118" s="122"/>
      <c r="K118" s="122"/>
      <c r="L118" s="122"/>
      <c r="M118" s="122"/>
      <c r="N118" s="122"/>
      <c r="O118" s="122"/>
      <c r="P118" s="122"/>
      <c r="Q118" s="122"/>
      <c r="R118" s="122"/>
      <c r="S118" s="123"/>
      <c r="T118" s="124"/>
    </row>
    <row r="119" spans="1:20" ht="13.5" customHeight="1">
      <c r="A119" s="118" t="s">
        <v>52</v>
      </c>
      <c r="B119" s="118"/>
      <c r="C119" s="82" t="s">
        <v>177</v>
      </c>
      <c r="Q119" s="134">
        <f>IF(OR(Q117&lt;&gt;"",Q115&lt;&gt;""),IF(Q117=0,0,ROUND(+Q115/Q117*100,4)),"")</f>
      </c>
      <c r="S119" s="111"/>
      <c r="T119" s="62"/>
    </row>
    <row r="120" spans="3:20" ht="4.5" customHeight="1">
      <c r="C120" s="78"/>
      <c r="E120" s="78"/>
      <c r="F120" s="78"/>
      <c r="G120" s="78"/>
      <c r="I120" s="122"/>
      <c r="J120" s="122"/>
      <c r="K120" s="122"/>
      <c r="L120" s="122"/>
      <c r="M120" s="122"/>
      <c r="N120" s="122"/>
      <c r="O120" s="122"/>
      <c r="P120" s="122"/>
      <c r="Q120" s="122"/>
      <c r="R120" s="122"/>
      <c r="S120" s="123"/>
      <c r="T120" s="124"/>
    </row>
    <row r="121" spans="1:20" ht="13.5" customHeight="1">
      <c r="A121" s="118" t="s">
        <v>53</v>
      </c>
      <c r="B121" s="118"/>
      <c r="C121" s="82" t="s">
        <v>178</v>
      </c>
      <c r="S121" s="111"/>
      <c r="T121" s="62"/>
    </row>
    <row r="122" spans="1:20" ht="13.5" customHeight="1">
      <c r="A122" s="118"/>
      <c r="B122" s="118"/>
      <c r="C122" s="82" t="s">
        <v>141</v>
      </c>
      <c r="Q122" s="48">
        <f>IF(OR(Q115&lt;&gt;"",T115&lt;&gt;""),+Q115-T115,"")</f>
      </c>
      <c r="S122" s="111"/>
      <c r="T122" s="62"/>
    </row>
    <row r="123" spans="3:20" ht="4.5" customHeight="1">
      <c r="C123" s="78"/>
      <c r="E123" s="78"/>
      <c r="F123" s="78"/>
      <c r="G123" s="78"/>
      <c r="I123" s="122"/>
      <c r="J123" s="122"/>
      <c r="K123" s="122"/>
      <c r="L123" s="122"/>
      <c r="M123" s="122"/>
      <c r="N123" s="122"/>
      <c r="O123" s="122"/>
      <c r="P123" s="122"/>
      <c r="Q123" s="122"/>
      <c r="R123" s="122"/>
      <c r="S123" s="123"/>
      <c r="T123" s="124"/>
    </row>
    <row r="124" spans="1:20" ht="13.5" customHeight="1">
      <c r="A124" s="118" t="s">
        <v>54</v>
      </c>
      <c r="B124" s="118"/>
      <c r="C124" s="82" t="s">
        <v>133</v>
      </c>
      <c r="I124" s="50"/>
      <c r="S124" s="111"/>
      <c r="T124" s="62"/>
    </row>
    <row r="125" spans="1:20" ht="13.5" customHeight="1">
      <c r="A125" s="140"/>
      <c r="B125" s="140"/>
      <c r="C125" s="141" t="s">
        <v>142</v>
      </c>
      <c r="E125" s="142"/>
      <c r="F125" s="142"/>
      <c r="G125" s="142"/>
      <c r="H125" s="68"/>
      <c r="I125" s="134">
        <f>IF(OR($Q$122&lt;&gt;"",I109&lt;&gt;"",$T$109&lt;&gt;""),IF($Q$122=0,0,IF(I109&lt;$T$109,I109,0)),"")</f>
      </c>
      <c r="K125" s="134">
        <f>IF(OR($Q$122&lt;&gt;"",K109&lt;&gt;"",$T$109&lt;&gt;""),IF($Q$122=0,0,IF(K109&lt;$T$109,K109,0)),"")</f>
      </c>
      <c r="M125" s="134">
        <f>IF(OR($Q$122&lt;&gt;"",M109&lt;&gt;"",$T$109&lt;&gt;""),IF($Q$122=0,0,IF(M109&lt;$T$109,M109,0)),"")</f>
      </c>
      <c r="O125" s="134">
        <f>IF(OR($Q$122&lt;&gt;"",O109&lt;&gt;"",$T$109&lt;&gt;""),IF($Q$122&gt;0,IF(O109&lt;$T$109,O109,0),0),"")</f>
      </c>
      <c r="P125" s="62"/>
      <c r="Q125" s="62"/>
      <c r="R125" s="62"/>
      <c r="S125" s="111"/>
      <c r="T125" s="62"/>
    </row>
    <row r="126" spans="3:20" ht="4.5" customHeight="1">
      <c r="C126" s="78"/>
      <c r="E126" s="78"/>
      <c r="F126" s="78"/>
      <c r="G126" s="78"/>
      <c r="I126" s="122"/>
      <c r="J126" s="122"/>
      <c r="K126" s="122"/>
      <c r="L126" s="122"/>
      <c r="M126" s="122"/>
      <c r="N126" s="122"/>
      <c r="O126" s="122"/>
      <c r="P126" s="122"/>
      <c r="Q126" s="122"/>
      <c r="R126" s="122"/>
      <c r="S126" s="123"/>
      <c r="T126" s="124"/>
    </row>
    <row r="127" spans="1:19" ht="13.5" customHeight="1">
      <c r="A127" s="118" t="s">
        <v>55</v>
      </c>
      <c r="B127" s="118"/>
      <c r="C127" s="82" t="s">
        <v>97</v>
      </c>
      <c r="S127" s="111"/>
    </row>
    <row r="128" spans="1:19" ht="13.5" customHeight="1">
      <c r="A128" s="118"/>
      <c r="B128" s="118"/>
      <c r="C128" s="82" t="s">
        <v>143</v>
      </c>
      <c r="I128" s="48">
        <f>IF(OR(I125&lt;&gt;"",I38&lt;&gt;""),IF(I125&gt;0,I38,0),"")</f>
      </c>
      <c r="K128" s="48">
        <f>IF(OR(K125&lt;&gt;"",K38&lt;&gt;""),IF(K125&gt;0,K38,0),"")</f>
      </c>
      <c r="M128" s="48">
        <f>IF(OR(M125&lt;&gt;"",M38&lt;&gt;""),IF(M125&gt;0,M38,0),"")</f>
      </c>
      <c r="O128" s="48">
        <f>IF(OR(O125&lt;&gt;"",O38&lt;&gt;""),IF(O125&gt;0,O38,0),"")</f>
      </c>
      <c r="Q128" s="48">
        <f>IF(OR(I128&lt;&gt;"",K128&lt;&gt;"",M128&lt;&gt;"",O128&lt;&gt;""),+I128+K128+M128+O128,"")</f>
      </c>
      <c r="S128" s="111"/>
    </row>
    <row r="129" spans="3:20" ht="4.5" customHeight="1">
      <c r="C129" s="78"/>
      <c r="E129" s="78"/>
      <c r="F129" s="78"/>
      <c r="G129" s="78"/>
      <c r="I129" s="122"/>
      <c r="J129" s="122"/>
      <c r="K129" s="122"/>
      <c r="L129" s="122"/>
      <c r="M129" s="122"/>
      <c r="N129" s="122"/>
      <c r="O129" s="122"/>
      <c r="P129" s="122"/>
      <c r="Q129" s="122"/>
      <c r="R129" s="122"/>
      <c r="S129" s="123"/>
      <c r="T129" s="124"/>
    </row>
    <row r="130" spans="1:19" ht="13.5" customHeight="1">
      <c r="A130" s="118" t="s">
        <v>56</v>
      </c>
      <c r="B130" s="118"/>
      <c r="C130" s="82" t="s">
        <v>96</v>
      </c>
      <c r="I130" s="50"/>
      <c r="S130" s="111"/>
    </row>
    <row r="131" spans="1:19" ht="13.5" customHeight="1">
      <c r="A131" s="118"/>
      <c r="B131" s="118"/>
      <c r="C131" s="82" t="s">
        <v>189</v>
      </c>
      <c r="I131" s="134">
        <f>IF(OR($Q128&lt;&gt;"",I128&lt;&gt;""),IF($Q128=0,0,ROUND(+I128/$Q$128,4)),"")</f>
      </c>
      <c r="K131" s="134">
        <f>IF(OR($Q128&lt;&gt;"",K128&lt;&gt;""),IF($Q128=0,0,ROUND(+K128/$Q$128,4)),"")</f>
      </c>
      <c r="M131" s="134">
        <f>IF(OR($Q128&lt;&gt;"",M128&lt;&gt;""),IF($Q128=0,0,ROUND(+M128/$Q$128,4)),"")</f>
      </c>
      <c r="O131" s="134">
        <f>IF(OR($Q128&lt;&gt;"",O128&lt;&gt;""),IF($Q128=0,0,ROUND(+O128/$Q$128,4)),"")</f>
      </c>
      <c r="Q131" s="134">
        <f>IF(OR(I131&lt;&gt;"",K131&lt;&gt;"",M131&lt;&gt;"",O131&lt;&gt;""),+I131+K131+M131+O131,"")</f>
      </c>
      <c r="S131" s="111"/>
    </row>
    <row r="132" spans="1:19" s="225" customFormat="1" ht="11.25" customHeight="1" hidden="1">
      <c r="A132" s="293"/>
      <c r="B132" s="293"/>
      <c r="C132" s="143"/>
      <c r="E132" s="144"/>
      <c r="F132" s="144"/>
      <c r="G132" s="144"/>
      <c r="H132" s="145"/>
      <c r="I132" s="194">
        <f>IF(OR(I38&lt;&gt;"",I131&lt;&gt;"",$Q$122&lt;&gt;""),IF(I38=0,0,I131*$Q$122/I38*100),"")</f>
      </c>
      <c r="J132" s="195"/>
      <c r="K132" s="194">
        <f>IF(OR(K38&lt;&gt;"",K131&lt;&gt;"",$Q$122&lt;&gt;""),IF(K38=0,0,K131*$Q$122/K38*100),"")</f>
      </c>
      <c r="L132" s="195"/>
      <c r="M132" s="194">
        <f>IF(OR(M38&lt;&gt;"",M131&lt;&gt;"",$Q$122&lt;&gt;""),IF(M38=0,0,M131*$Q$122/M38*100),"")</f>
      </c>
      <c r="N132" s="195"/>
      <c r="O132" s="194">
        <f>IF(OR(O38&lt;&gt;"",O131&lt;&gt;"",$Q$122&lt;&gt;""),IF(O38=0,0,O131*$Q$122/O38*100),"")</f>
      </c>
      <c r="P132" s="294"/>
      <c r="Q132" s="194"/>
      <c r="S132" s="295"/>
    </row>
    <row r="133" spans="1:20" s="225" customFormat="1" ht="4.5" customHeight="1">
      <c r="A133" s="276"/>
      <c r="B133" s="276"/>
      <c r="C133" s="146"/>
      <c r="E133" s="146"/>
      <c r="F133" s="146"/>
      <c r="G133" s="146"/>
      <c r="H133" s="145"/>
      <c r="I133" s="195"/>
      <c r="J133" s="195"/>
      <c r="K133" s="195"/>
      <c r="L133" s="195"/>
      <c r="M133" s="195"/>
      <c r="N133" s="195"/>
      <c r="O133" s="195"/>
      <c r="P133" s="294"/>
      <c r="Q133" s="294"/>
      <c r="R133" s="280"/>
      <c r="S133" s="281"/>
      <c r="T133" s="282"/>
    </row>
    <row r="134" spans="1:19" s="225" customFormat="1" ht="13.5" customHeight="1">
      <c r="A134" s="293" t="s">
        <v>57</v>
      </c>
      <c r="B134" s="293"/>
      <c r="C134" s="143" t="s">
        <v>116</v>
      </c>
      <c r="E134" s="144"/>
      <c r="F134" s="144"/>
      <c r="G134" s="144"/>
      <c r="H134" s="145"/>
      <c r="I134" s="195"/>
      <c r="J134" s="195"/>
      <c r="K134" s="195"/>
      <c r="L134" s="195"/>
      <c r="M134" s="195"/>
      <c r="N134" s="195"/>
      <c r="O134" s="195"/>
      <c r="P134" s="294"/>
      <c r="Q134" s="294"/>
      <c r="S134" s="295"/>
    </row>
    <row r="135" spans="1:19" s="225" customFormat="1" ht="13.5" customHeight="1">
      <c r="A135" s="276"/>
      <c r="B135" s="276"/>
      <c r="C135" s="147" t="s">
        <v>188</v>
      </c>
      <c r="E135" s="144"/>
      <c r="F135" s="144"/>
      <c r="G135" s="144"/>
      <c r="H135" s="145"/>
      <c r="I135" s="192">
        <f>IF(OR(I125&lt;&gt;"",I132&lt;&gt;""),IF(I125&gt;0,IF(AND(I125-I132&lt;0,I125-I132&gt;-I125),-I125,ROUND(-I132,4)),0),"")</f>
      </c>
      <c r="J135" s="193"/>
      <c r="K135" s="192">
        <f>IF(OR(K125&lt;&gt;"",K132&lt;&gt;""),IF(K125&gt;0,IF(AND(K125-K132&lt;0,K125-K132&gt;-K125),-K125,ROUND(-K132,4)),0),"")</f>
      </c>
      <c r="L135" s="193"/>
      <c r="M135" s="192">
        <f>IF(OR(M125&lt;&gt;"",M132&lt;&gt;""),IF(M125&gt;0,IF(AND(M125-M132&lt;0,M125-M132&gt;-M125),-M125,ROUND(-M132,4)),0),"")</f>
      </c>
      <c r="N135" s="193"/>
      <c r="O135" s="192">
        <f>IF(OR(O125&lt;&gt;"",O132&lt;&gt;""),IF(O125&gt;0,IF(AND(O125-O132&lt;0,O125-O132&gt;-O125),-O125,ROUND(-O132,4)),0),"")</f>
      </c>
      <c r="P135" s="294"/>
      <c r="Q135" s="296">
        <f>IF(OR(I135&lt;&gt;"",K135&lt;&gt;"",M135&lt;&gt;"",O135&lt;&gt;""),+I135+K135+M135+O135,"")</f>
      </c>
      <c r="S135" s="295"/>
    </row>
    <row r="136" spans="3:20" ht="4.5" customHeight="1">
      <c r="C136" s="78"/>
      <c r="E136" s="78"/>
      <c r="F136" s="78"/>
      <c r="G136" s="78"/>
      <c r="I136" s="122"/>
      <c r="J136" s="122"/>
      <c r="K136" s="122"/>
      <c r="L136" s="122"/>
      <c r="M136" s="122"/>
      <c r="N136" s="122"/>
      <c r="O136" s="122"/>
      <c r="P136" s="122"/>
      <c r="Q136" s="122"/>
      <c r="R136" s="122"/>
      <c r="S136" s="123"/>
      <c r="T136" s="124"/>
    </row>
    <row r="137" spans="1:20" ht="13.5" customHeight="1">
      <c r="A137" s="91" t="s">
        <v>58</v>
      </c>
      <c r="C137" s="81" t="s">
        <v>144</v>
      </c>
      <c r="E137" s="78"/>
      <c r="F137" s="78"/>
      <c r="G137" s="78"/>
      <c r="I137" s="46">
        <f>IF(OR(I109&lt;&gt;"",I135&lt;&gt;""),ROUND(+I109+I135,4),"")</f>
      </c>
      <c r="J137" s="122"/>
      <c r="K137" s="46">
        <f>IF(OR(K109&lt;&gt;"",K135&lt;&gt;""),ROUND(+K109+K135,4),"")</f>
      </c>
      <c r="L137" s="122"/>
      <c r="M137" s="46">
        <f>IF(OR(M109&lt;&gt;"",M135&lt;&gt;""),ROUND(+M109+M135,4),"")</f>
      </c>
      <c r="N137" s="122"/>
      <c r="O137" s="46">
        <f>IF(OR(O109&lt;&gt;"",O135&lt;&gt;""),ROUND(+O109+O135,4),"")</f>
      </c>
      <c r="P137" s="122"/>
      <c r="Q137" s="122"/>
      <c r="R137" s="122"/>
      <c r="S137" s="123"/>
      <c r="T137" s="124"/>
    </row>
    <row r="138" spans="3:20" ht="4.5" customHeight="1">
      <c r="C138" s="78"/>
      <c r="E138" s="78"/>
      <c r="F138" s="78"/>
      <c r="G138" s="78"/>
      <c r="I138" s="122"/>
      <c r="J138" s="122"/>
      <c r="K138" s="122"/>
      <c r="L138" s="122"/>
      <c r="M138" s="122"/>
      <c r="N138" s="122"/>
      <c r="O138" s="122"/>
      <c r="P138" s="122"/>
      <c r="Q138" s="122"/>
      <c r="R138" s="122"/>
      <c r="S138" s="123"/>
      <c r="T138" s="124"/>
    </row>
    <row r="139" spans="1:20" ht="14.25" customHeight="1">
      <c r="A139" s="91" t="s">
        <v>59</v>
      </c>
      <c r="C139" s="81" t="s">
        <v>117</v>
      </c>
      <c r="E139" s="78"/>
      <c r="F139" s="78"/>
      <c r="G139" s="78"/>
      <c r="I139" s="50"/>
      <c r="P139" s="122"/>
      <c r="Q139" s="122"/>
      <c r="R139" s="122"/>
      <c r="S139" s="123"/>
      <c r="T139" s="124"/>
    </row>
    <row r="140" spans="3:20" ht="13.5" customHeight="1">
      <c r="C140" s="148" t="s">
        <v>145</v>
      </c>
      <c r="E140" s="78"/>
      <c r="F140" s="78"/>
      <c r="G140" s="78"/>
      <c r="I140" s="149">
        <f>IF(OR(I137&lt;&gt;"",I109&lt;&gt;"",I135&lt;&gt;""),IF(+I137&lt;1,ROUND(+I109+I135,3),ROUND(+I109+I135,4)),"")</f>
      </c>
      <c r="J140" s="150"/>
      <c r="K140" s="149">
        <f>IF(OR(K137&lt;&gt;"",K109&lt;&gt;"",K135&lt;&gt;""),IF(+K137&lt;1,ROUND(+K109+K135,3),ROUND(+K109+K135,4)),"")</f>
      </c>
      <c r="L140" s="150"/>
      <c r="M140" s="149">
        <f>IF(OR(M137&lt;&gt;"",M109&lt;&gt;"",M135&lt;&gt;""),IF(+M137&lt;1,ROUND(+M109+M135,3),ROUND(+M109+M135,4)),"")</f>
      </c>
      <c r="N140" s="150"/>
      <c r="O140" s="149">
        <f>IF(OR(O137&lt;&gt;"",O109&lt;&gt;"",O135&lt;&gt;""),IF(+O137&lt;1,ROUND(+O109+O135,3),ROUND(+O109+O135,4)),"")</f>
      </c>
      <c r="P140" s="122"/>
      <c r="Q140" s="122"/>
      <c r="R140" s="122"/>
      <c r="S140" s="123"/>
      <c r="T140" s="124"/>
    </row>
    <row r="141" spans="3:20" ht="4.5" customHeight="1">
      <c r="C141" s="78"/>
      <c r="E141" s="78"/>
      <c r="F141" s="78"/>
      <c r="G141" s="78"/>
      <c r="I141" s="122"/>
      <c r="J141" s="122"/>
      <c r="K141" s="122"/>
      <c r="L141" s="122"/>
      <c r="M141" s="122"/>
      <c r="N141" s="122"/>
      <c r="O141" s="122"/>
      <c r="P141" s="122"/>
      <c r="Q141" s="122"/>
      <c r="R141" s="122"/>
      <c r="S141" s="123"/>
      <c r="T141" s="124"/>
    </row>
    <row r="142" spans="3:19" ht="13.5" customHeight="1">
      <c r="C142" s="88" t="s">
        <v>62</v>
      </c>
      <c r="S142" s="111"/>
    </row>
    <row r="143" spans="1:19" ht="14.25" customHeight="1">
      <c r="A143" s="118" t="s">
        <v>60</v>
      </c>
      <c r="B143" s="118"/>
      <c r="C143" s="82" t="s">
        <v>179</v>
      </c>
      <c r="I143" s="48">
        <f>IF(OR(I24&lt;&gt;"",I140&lt;&gt;""),ROUND(+I24*I140/100,0),"")</f>
      </c>
      <c r="K143" s="48">
        <f>IF(OR(K24&lt;&gt;"",K140&lt;&gt;""),ROUND(+K24*K140/100,0),"")</f>
      </c>
      <c r="M143" s="48">
        <f>IF(OR(M24&lt;&gt;"",M140&lt;&gt;""),ROUND(+M24*M140/100,0),"")</f>
      </c>
      <c r="O143" s="48">
        <f>IF(OR(O24&lt;&gt;"",O140&lt;&gt;""),ROUND(+O24*O140/100,0),"")</f>
      </c>
      <c r="Q143" s="48">
        <f>IF(OR(I143&lt;&gt;"",K143&lt;&gt;"",M143&lt;&gt;"",O143&lt;&gt;""),+I143+K143+M143+O143,"")</f>
      </c>
      <c r="S143" s="111"/>
    </row>
    <row r="144" spans="3:20" ht="4.5" customHeight="1">
      <c r="C144" s="78"/>
      <c r="E144" s="78"/>
      <c r="F144" s="78"/>
      <c r="G144" s="78"/>
      <c r="I144" s="122"/>
      <c r="J144" s="122"/>
      <c r="K144" s="122"/>
      <c r="L144" s="122"/>
      <c r="M144" s="122"/>
      <c r="N144" s="122"/>
      <c r="O144" s="122"/>
      <c r="P144" s="122"/>
      <c r="Q144" s="122"/>
      <c r="R144" s="122"/>
      <c r="S144" s="123"/>
      <c r="T144" s="124"/>
    </row>
    <row r="145" spans="1:19" ht="13.5" customHeight="1">
      <c r="A145" s="118" t="s">
        <v>61</v>
      </c>
      <c r="B145" s="118"/>
      <c r="C145" s="82" t="s">
        <v>102</v>
      </c>
      <c r="Q145" s="48">
        <f>IF(+Q24&lt;&gt;"",+Q24,"")</f>
      </c>
      <c r="S145" s="111"/>
    </row>
    <row r="146" spans="3:20" ht="4.5" customHeight="1">
      <c r="C146" s="78"/>
      <c r="E146" s="78"/>
      <c r="F146" s="78"/>
      <c r="G146" s="78"/>
      <c r="I146" s="122"/>
      <c r="J146" s="122"/>
      <c r="K146" s="122"/>
      <c r="L146" s="122"/>
      <c r="M146" s="122"/>
      <c r="N146" s="122"/>
      <c r="O146" s="122"/>
      <c r="P146" s="122"/>
      <c r="Q146" s="122"/>
      <c r="R146" s="122"/>
      <c r="S146" s="123"/>
      <c r="T146" s="124"/>
    </row>
    <row r="147" spans="1:19" ht="14.25" customHeight="1">
      <c r="A147" s="118" t="s">
        <v>98</v>
      </c>
      <c r="B147" s="118"/>
      <c r="C147" s="82" t="s">
        <v>180</v>
      </c>
      <c r="Q147" s="134">
        <f>IF(OR(Q145&lt;&gt;"",Q143&lt;&gt;""),IF(Q145=0,0,IF(+Q143/Q145*100&lt;1,ROUND(+Q143/Q145*100,3),ROUND(Q143/Q145*100,4))),"")</f>
      </c>
      <c r="S147" s="111"/>
    </row>
    <row r="148" spans="3:20" ht="4.5" customHeight="1">
      <c r="C148" s="78"/>
      <c r="E148" s="78"/>
      <c r="F148" s="78"/>
      <c r="G148" s="78"/>
      <c r="I148" s="122"/>
      <c r="J148" s="122"/>
      <c r="K148" s="122"/>
      <c r="L148" s="122"/>
      <c r="M148" s="122"/>
      <c r="N148" s="122"/>
      <c r="O148" s="122"/>
      <c r="P148" s="122"/>
      <c r="Q148" s="122"/>
      <c r="R148" s="122"/>
      <c r="S148" s="123"/>
      <c r="T148" s="124"/>
    </row>
    <row r="149" spans="1:19" ht="13.5" customHeight="1">
      <c r="A149" s="118" t="s">
        <v>130</v>
      </c>
      <c r="B149" s="118"/>
      <c r="C149" s="151" t="s">
        <v>182</v>
      </c>
      <c r="E149" s="72"/>
      <c r="F149" s="72"/>
      <c r="G149" s="72"/>
      <c r="H149" s="72"/>
      <c r="I149" s="72"/>
      <c r="S149" s="111"/>
    </row>
    <row r="150" spans="3:19" ht="15" customHeight="1">
      <c r="C150" s="81" t="s">
        <v>181</v>
      </c>
      <c r="E150" s="72"/>
      <c r="F150" s="72"/>
      <c r="G150" s="72"/>
      <c r="H150" s="72"/>
      <c r="I150" s="72"/>
      <c r="S150" s="111"/>
    </row>
    <row r="151" spans="1:19" s="225" customFormat="1" ht="13.5" customHeight="1">
      <c r="A151" s="276"/>
      <c r="B151" s="276"/>
      <c r="C151" s="327" t="s">
        <v>332</v>
      </c>
      <c r="E151" s="328"/>
      <c r="F151" s="328"/>
      <c r="G151" s="328"/>
      <c r="H151" s="328"/>
      <c r="I151" s="227">
        <f>IF(I140&lt;&gt;"",IF(I140&lt;1,ROUND(I140,3),ROUND(I140,4)),"")</f>
      </c>
      <c r="K151" s="227">
        <f>IF(K140&lt;&gt;"",IF(K140&lt;1,ROUND(K140,3),ROUND(K140,4)),"")</f>
      </c>
      <c r="M151" s="227">
        <f>IF(M140&lt;&gt;"",IF(M140&lt;1,ROUND(M140,3),ROUND(M140,4)),"")</f>
      </c>
      <c r="O151" s="227">
        <f>IF(O140&lt;&gt;"",IF(O140&lt;1,ROUND(O140,3),ROUND(O140,4)),"")</f>
      </c>
      <c r="S151" s="295"/>
    </row>
    <row r="152" spans="1:20" ht="15">
      <c r="A152" s="153"/>
      <c r="B152" s="153"/>
      <c r="C152" s="253"/>
      <c r="D152" s="65"/>
      <c r="E152" s="65"/>
      <c r="F152" s="65"/>
      <c r="G152" s="65"/>
      <c r="H152" s="105"/>
      <c r="I152" s="106"/>
      <c r="J152" s="65"/>
      <c r="K152" s="65"/>
      <c r="L152" s="65"/>
      <c r="M152" s="65"/>
      <c r="N152" s="65"/>
      <c r="O152" s="65"/>
      <c r="P152" s="65"/>
      <c r="Q152" s="65"/>
      <c r="R152" s="65"/>
      <c r="S152" s="111"/>
      <c r="T152" s="65"/>
    </row>
    <row r="153" spans="1:20" ht="15">
      <c r="A153" s="140"/>
      <c r="B153" s="140"/>
      <c r="C153" s="393"/>
      <c r="D153" s="62"/>
      <c r="E153" s="62"/>
      <c r="F153" s="62"/>
      <c r="G153" s="62"/>
      <c r="H153" s="68"/>
      <c r="I153" s="108"/>
      <c r="J153" s="62"/>
      <c r="K153" s="62"/>
      <c r="L153" s="62"/>
      <c r="M153" s="62"/>
      <c r="N153" s="62"/>
      <c r="O153" s="62"/>
      <c r="P153" s="62"/>
      <c r="Q153" s="62"/>
      <c r="R153" s="62"/>
      <c r="S153" s="154"/>
      <c r="T153" s="62"/>
    </row>
    <row r="154" spans="1:20" ht="15">
      <c r="A154" s="140"/>
      <c r="B154" s="140"/>
      <c r="C154" s="393"/>
      <c r="D154" s="62"/>
      <c r="E154" s="62"/>
      <c r="F154" s="62"/>
      <c r="G154" s="62"/>
      <c r="H154" s="68"/>
      <c r="I154" s="108"/>
      <c r="J154" s="62"/>
      <c r="K154" s="62"/>
      <c r="L154" s="62"/>
      <c r="M154" s="62"/>
      <c r="N154" s="62"/>
      <c r="O154" s="62"/>
      <c r="P154" s="62"/>
      <c r="Q154" s="62"/>
      <c r="R154" s="62"/>
      <c r="S154" s="111"/>
      <c r="T154" s="62"/>
    </row>
    <row r="155" spans="1:20" ht="15">
      <c r="A155" s="140"/>
      <c r="B155" s="140"/>
      <c r="C155" s="393"/>
      <c r="D155" s="62"/>
      <c r="E155" s="62"/>
      <c r="F155" s="62"/>
      <c r="G155" s="62"/>
      <c r="H155" s="68"/>
      <c r="I155" s="108"/>
      <c r="J155" s="62"/>
      <c r="K155" s="62"/>
      <c r="L155" s="62"/>
      <c r="M155" s="62"/>
      <c r="N155" s="62"/>
      <c r="O155" s="62"/>
      <c r="P155" s="62"/>
      <c r="Q155" s="62"/>
      <c r="R155" s="62"/>
      <c r="S155" s="111"/>
      <c r="T155" s="62"/>
    </row>
    <row r="156" spans="1:20" ht="16.5" customHeight="1">
      <c r="A156" s="140"/>
      <c r="B156" s="140"/>
      <c r="C156" s="393"/>
      <c r="D156" s="62"/>
      <c r="E156" s="62"/>
      <c r="F156" s="62"/>
      <c r="G156" s="62"/>
      <c r="H156" s="68"/>
      <c r="I156" s="108"/>
      <c r="J156" s="62"/>
      <c r="K156" s="62"/>
      <c r="L156" s="62"/>
      <c r="M156" s="62"/>
      <c r="N156" s="62"/>
      <c r="O156" s="62"/>
      <c r="P156" s="62"/>
      <c r="Q156" s="62"/>
      <c r="R156" s="62"/>
      <c r="S156" s="111"/>
      <c r="T156" s="62"/>
    </row>
    <row r="157" spans="1:20" ht="13.5" customHeight="1">
      <c r="A157" s="140"/>
      <c r="B157" s="140"/>
      <c r="C157" s="84" t="s">
        <v>185</v>
      </c>
      <c r="E157" s="62"/>
      <c r="F157" s="62"/>
      <c r="G157" s="62"/>
      <c r="H157" s="68"/>
      <c r="I157" s="108"/>
      <c r="J157" s="62"/>
      <c r="K157" s="62"/>
      <c r="L157" s="62"/>
      <c r="M157" s="62"/>
      <c r="N157" s="62"/>
      <c r="O157" s="62"/>
      <c r="P157" s="62"/>
      <c r="Q157" s="62"/>
      <c r="R157" s="62"/>
      <c r="S157" s="111"/>
      <c r="T157" s="62"/>
    </row>
    <row r="158" spans="1:19" ht="14.25" customHeight="1">
      <c r="A158" s="91" t="s">
        <v>131</v>
      </c>
      <c r="C158" s="81" t="s">
        <v>183</v>
      </c>
      <c r="E158" s="78"/>
      <c r="F158" s="78"/>
      <c r="G158" s="78"/>
      <c r="I158" s="155">
        <f>IF(OR(I151&lt;&gt;"",I24&lt;&gt;""),ROUND(+I151*I$24/100,2),"")</f>
      </c>
      <c r="K158" s="155">
        <f>IF(OR(K151&lt;&gt;"",K24&lt;&gt;""),ROUND(+K151*K$24/100,2),"")</f>
      </c>
      <c r="M158" s="155">
        <f>IF(OR(M151&lt;&gt;"",M24&lt;&gt;""),ROUND(+M151*M$24/100,2),"")</f>
      </c>
      <c r="O158" s="155">
        <f>IF(OR(O151&lt;&gt;"",O24&lt;&gt;""),ROUND(+O151*O$24/100,2),"")</f>
      </c>
      <c r="Q158" s="155">
        <f>IF(OR(I158&lt;&gt;"",K158&lt;&gt;"",M158&lt;&gt;"",O158&lt;&gt;""),+I158+K158+M158+O158,"")</f>
      </c>
      <c r="R158" s="62"/>
      <c r="S158" s="111"/>
    </row>
    <row r="159" spans="4:20" ht="2.25" customHeight="1">
      <c r="D159" s="78"/>
      <c r="E159" s="78"/>
      <c r="F159" s="78"/>
      <c r="G159" s="78"/>
      <c r="I159" s="122"/>
      <c r="J159" s="122"/>
      <c r="K159" s="122"/>
      <c r="L159" s="122"/>
      <c r="M159" s="122"/>
      <c r="N159" s="122"/>
      <c r="O159" s="122"/>
      <c r="P159" s="122"/>
      <c r="Q159" s="122"/>
      <c r="R159" s="62"/>
      <c r="S159" s="111"/>
      <c r="T159" s="124"/>
    </row>
    <row r="160" spans="1:19" ht="14.25" customHeight="1">
      <c r="A160" s="91" t="s">
        <v>132</v>
      </c>
      <c r="C160" s="496" t="s">
        <v>184</v>
      </c>
      <c r="D160" s="468"/>
      <c r="E160" s="468"/>
      <c r="F160" s="468"/>
      <c r="G160" s="468"/>
      <c r="Q160" s="156"/>
      <c r="R160" s="62"/>
      <c r="S160" s="111"/>
    </row>
    <row r="161" spans="3:19" ht="13.5" customHeight="1">
      <c r="C161" s="468"/>
      <c r="D161" s="468"/>
      <c r="E161" s="468"/>
      <c r="F161" s="468"/>
      <c r="G161" s="468"/>
      <c r="I161" s="155">
        <f>IF(OR($T$109&lt;&gt;"",I24&lt;&gt;""),ROUND(+$T$109*I24/100,2),"")</f>
      </c>
      <c r="K161" s="155">
        <f>IF(OR($T$109&lt;&gt;"",K24&lt;&gt;""),ROUND(+$T$109*K24/100,2),"")</f>
      </c>
      <c r="M161" s="155">
        <f>IF(OR($T$109&lt;&gt;"",M24&lt;&gt;""),ROUND(+$T$109*M24/100,2),"")</f>
      </c>
      <c r="O161" s="155">
        <f>IF(OR($T$109&lt;&gt;"",O24&lt;&gt;""),ROUND(+$T$109*O24/100,2),"")</f>
      </c>
      <c r="Q161" s="155">
        <f>IF(OR(I161&lt;&gt;"",K161&lt;&gt;"",M161&lt;&gt;"",O161&lt;&gt;""),+I161+K161+M161+O161,"")</f>
      </c>
      <c r="R161" s="62"/>
      <c r="S161" s="111"/>
    </row>
    <row r="162" spans="4:20" ht="2.25" customHeight="1">
      <c r="D162" s="78"/>
      <c r="E162" s="78"/>
      <c r="F162" s="78"/>
      <c r="G162" s="78"/>
      <c r="I162" s="122"/>
      <c r="J162" s="122"/>
      <c r="K162" s="122"/>
      <c r="L162" s="122"/>
      <c r="M162" s="122"/>
      <c r="N162" s="122"/>
      <c r="O162" s="122"/>
      <c r="P162" s="122"/>
      <c r="Q162" s="122"/>
      <c r="R162" s="62"/>
      <c r="S162" s="111"/>
      <c r="T162" s="124"/>
    </row>
    <row r="163" spans="1:19" ht="13.5" customHeight="1">
      <c r="A163" s="91" t="s">
        <v>135</v>
      </c>
      <c r="C163" s="82" t="s">
        <v>146</v>
      </c>
      <c r="I163" s="197">
        <f>IF(OR(I158&lt;&gt;"",I161&lt;&gt;""),+I158-I161,"")</f>
      </c>
      <c r="K163" s="155">
        <f>IF(OR(K158&lt;&gt;"",K161&lt;&gt;""),+K158-K161,"")</f>
      </c>
      <c r="M163" s="155">
        <f>IF(OR(M158&lt;&gt;"",M161&lt;&gt;""),+M158-M161,"")</f>
      </c>
      <c r="O163" s="155">
        <f>IF(OR(O158&lt;&gt;"",O161&lt;&gt;""),+O158-O161,"")</f>
      </c>
      <c r="Q163" s="155">
        <f>IF(OR(I163&lt;&gt;"",K163&lt;&gt;"",M163&lt;&gt;"",O163&lt;&gt;""),+I163+K163+M163+O163,"")</f>
      </c>
      <c r="R163" s="62"/>
      <c r="S163" s="111"/>
    </row>
    <row r="164" spans="3:20" ht="3" customHeight="1">
      <c r="C164" s="78"/>
      <c r="E164" s="78"/>
      <c r="F164" s="78"/>
      <c r="G164" s="78"/>
      <c r="I164" s="122"/>
      <c r="J164" s="122"/>
      <c r="K164" s="122"/>
      <c r="L164" s="122"/>
      <c r="M164" s="122"/>
      <c r="N164" s="122"/>
      <c r="O164" s="122"/>
      <c r="P164" s="122"/>
      <c r="Q164" s="122"/>
      <c r="R164" s="62"/>
      <c r="S164" s="111"/>
      <c r="T164" s="124"/>
    </row>
    <row r="165" spans="1:19" ht="14.25" customHeight="1">
      <c r="A165" s="91" t="s">
        <v>148</v>
      </c>
      <c r="C165" s="50" t="s">
        <v>147</v>
      </c>
      <c r="I165" s="92">
        <f>IF(OR(G21&lt;&gt;"",I163&lt;&gt;"",I161&lt;&gt;""),IF('Data Entry Page'!H28=0,0,ROUND(+I163/I161,6)),"")</f>
      </c>
      <c r="J165" s="157"/>
      <c r="K165" s="92">
        <f>IF(OR(I21&lt;&gt;"",K163&lt;&gt;"",K161&lt;&gt;""),IF('Data Entry Page'!J28=0,0,ROUND(+K163/K161,6)),"")</f>
      </c>
      <c r="L165" s="157"/>
      <c r="M165" s="92">
        <f>IF(OR(K21&lt;&gt;"",M163&lt;&gt;"",M161&lt;&gt;""),IF('Data Entry Page'!L28=0,0,ROUND(+M163/M161,6)),"")</f>
      </c>
      <c r="N165" s="157"/>
      <c r="O165" s="92">
        <f>IF(OR(M21&lt;&gt;"",O163&lt;&gt;"",O161&lt;&gt;""),IF('Data Entry Page'!N28=0,0,ROUND(+O163/O161,6)),"")</f>
      </c>
      <c r="P165" s="157"/>
      <c r="Q165" s="92">
        <f>IF(OR(Q161&lt;&gt;"",Q163&lt;&gt;""),IF(Q161=0,0,ROUND(+Q163/Q161,6)),"")</f>
      </c>
      <c r="R165" s="62"/>
      <c r="S165" s="111"/>
    </row>
    <row r="166" spans="3:20" ht="2.25" customHeight="1">
      <c r="C166" s="78"/>
      <c r="E166" s="78"/>
      <c r="F166" s="78"/>
      <c r="G166" s="78"/>
      <c r="I166" s="122"/>
      <c r="J166" s="122"/>
      <c r="K166" s="122"/>
      <c r="L166" s="122"/>
      <c r="M166" s="122"/>
      <c r="N166" s="122"/>
      <c r="O166" s="122"/>
      <c r="P166" s="122"/>
      <c r="Q166" s="122"/>
      <c r="R166" s="62"/>
      <c r="S166" s="111"/>
      <c r="T166" s="124"/>
    </row>
    <row r="167" spans="3:19" ht="12.75" customHeight="1">
      <c r="C167" s="50"/>
      <c r="R167" s="62"/>
      <c r="S167" s="111"/>
    </row>
    <row r="168" spans="3:19" ht="15">
      <c r="C168" s="88" t="s">
        <v>190</v>
      </c>
      <c r="R168" s="62"/>
      <c r="S168" s="111"/>
    </row>
    <row r="169" spans="1:20" ht="15">
      <c r="A169" s="91" t="s">
        <v>191</v>
      </c>
      <c r="C169" s="50" t="s">
        <v>409</v>
      </c>
      <c r="I169" s="46">
        <f>IF(+'Informational Summary Page'!K32&lt;&gt;"",+'Informational Summary Page'!K32,"")</f>
      </c>
      <c r="J169" s="191"/>
      <c r="K169" s="46">
        <f>IF(+'Informational Summary Page'!M32&lt;&gt;"",+'Informational Summary Page'!M32,"")</f>
      </c>
      <c r="L169" s="191"/>
      <c r="M169" s="46">
        <f>IF(+'Informational Summary Page'!O32&lt;&gt;"",+'Informational Summary Page'!O32,"")</f>
      </c>
      <c r="N169" s="191"/>
      <c r="O169" s="46">
        <f>IF(+'Informational Summary Page'!Q32&lt;&gt;"",+'Informational Summary Page'!Q32,"")</f>
      </c>
      <c r="P169" s="191"/>
      <c r="Q169" s="191"/>
      <c r="R169" s="205"/>
      <c r="S169" s="206"/>
      <c r="T169" s="191"/>
    </row>
    <row r="170" spans="3:20" ht="2.25" customHeight="1">
      <c r="C170" s="78"/>
      <c r="E170" s="78"/>
      <c r="F170" s="78"/>
      <c r="G170" s="78"/>
      <c r="I170" s="207"/>
      <c r="J170" s="207"/>
      <c r="K170" s="207"/>
      <c r="L170" s="207"/>
      <c r="M170" s="207"/>
      <c r="N170" s="207"/>
      <c r="O170" s="207"/>
      <c r="P170" s="207"/>
      <c r="Q170" s="207"/>
      <c r="R170" s="205"/>
      <c r="S170" s="206"/>
      <c r="T170" s="126"/>
    </row>
    <row r="171" spans="1:20" ht="15">
      <c r="A171" s="91" t="s">
        <v>192</v>
      </c>
      <c r="C171" s="50" t="s">
        <v>193</v>
      </c>
      <c r="I171" s="46">
        <f>IF(I169&lt;&gt;"",IF(+'Summary Page'!K52&lt;&gt;"",+'Summary Page'!K52,0),"")</f>
      </c>
      <c r="J171" s="191"/>
      <c r="K171" s="46">
        <f>IF(K169&lt;&gt;"",IF(+'Summary Page'!M52&lt;&gt;"",+'Summary Page'!M52,0),"")</f>
      </c>
      <c r="L171" s="191"/>
      <c r="M171" s="46">
        <f>IF(M169&lt;&gt;"",IF(+'Summary Page'!O52&lt;&gt;"",+'Summary Page'!O52,0),"")</f>
      </c>
      <c r="N171" s="191"/>
      <c r="O171" s="46">
        <f>IF(O169&lt;&gt;"",IF(+'Summary Page'!Q52&lt;&gt;"",+'Summary Page'!Q52,0),"")</f>
      </c>
      <c r="P171" s="191"/>
      <c r="Q171" s="191"/>
      <c r="R171" s="205"/>
      <c r="S171" s="206"/>
      <c r="T171" s="191"/>
    </row>
    <row r="172" spans="3:20" ht="3" customHeight="1">
      <c r="C172" s="78"/>
      <c r="E172" s="78"/>
      <c r="F172" s="78"/>
      <c r="G172" s="78"/>
      <c r="I172" s="207"/>
      <c r="J172" s="207"/>
      <c r="K172" s="207"/>
      <c r="L172" s="207"/>
      <c r="M172" s="207"/>
      <c r="N172" s="207"/>
      <c r="O172" s="207"/>
      <c r="P172" s="207"/>
      <c r="Q172" s="207"/>
      <c r="R172" s="205"/>
      <c r="S172" s="206"/>
      <c r="T172" s="126"/>
    </row>
    <row r="173" spans="1:20" ht="15">
      <c r="A173" s="91" t="s">
        <v>194</v>
      </c>
      <c r="C173" s="50" t="s">
        <v>195</v>
      </c>
      <c r="I173" s="46">
        <f>IF(OR(I169&lt;&gt;"",I171&lt;&gt;""),+I169+I171,"")</f>
      </c>
      <c r="J173" s="191"/>
      <c r="K173" s="46">
        <f>IF(OR(K169&lt;&gt;"",K171&lt;&gt;""),+K169+K171,"")</f>
      </c>
      <c r="L173" s="191"/>
      <c r="M173" s="46">
        <f>IF(OR(M169&lt;&gt;"",M171&lt;&gt;""),+M169+M171,"")</f>
      </c>
      <c r="N173" s="191"/>
      <c r="O173" s="46">
        <f>IF(OR(O169&lt;&gt;"",O171&lt;&gt;""),+O169+O171,"")</f>
      </c>
      <c r="P173" s="191"/>
      <c r="Q173" s="191"/>
      <c r="R173" s="205"/>
      <c r="S173" s="206"/>
      <c r="T173" s="191"/>
    </row>
    <row r="174" spans="3:20" ht="2.25" customHeight="1">
      <c r="C174" s="78"/>
      <c r="E174" s="78"/>
      <c r="F174" s="78"/>
      <c r="G174" s="78"/>
      <c r="I174" s="207"/>
      <c r="J174" s="207"/>
      <c r="K174" s="207"/>
      <c r="L174" s="207"/>
      <c r="M174" s="207"/>
      <c r="N174" s="207"/>
      <c r="O174" s="207"/>
      <c r="P174" s="207"/>
      <c r="Q174" s="207"/>
      <c r="R174" s="205"/>
      <c r="S174" s="206"/>
      <c r="T174" s="126"/>
    </row>
    <row r="175" spans="1:20" ht="15">
      <c r="A175" s="91" t="s">
        <v>196</v>
      </c>
      <c r="C175" s="50" t="s">
        <v>197</v>
      </c>
      <c r="I175" s="208">
        <f>IF(+I24&lt;&gt;"",+I24,"")</f>
      </c>
      <c r="J175" s="191"/>
      <c r="K175" s="208">
        <f>IF(+K24&lt;&gt;"",+K24,"")</f>
      </c>
      <c r="L175" s="191"/>
      <c r="M175" s="208">
        <f>IF(+M24&lt;&gt;"",+M24,"")</f>
      </c>
      <c r="N175" s="191"/>
      <c r="O175" s="208">
        <f>IF(+O24&lt;&gt;"",+O24,"")</f>
      </c>
      <c r="P175" s="191"/>
      <c r="Q175" s="48">
        <f>IF(OR(I175&lt;&gt;"",K175&lt;&gt;"",M175&lt;&gt;"",O175&lt;&gt;""),+I175+K175+M175+O175,"")</f>
      </c>
      <c r="R175" s="205"/>
      <c r="S175" s="206"/>
      <c r="T175" s="191"/>
    </row>
    <row r="176" spans="3:20" ht="2.25" customHeight="1">
      <c r="C176" s="78"/>
      <c r="E176" s="78"/>
      <c r="F176" s="78"/>
      <c r="G176" s="78"/>
      <c r="I176" s="207"/>
      <c r="J176" s="207"/>
      <c r="K176" s="207"/>
      <c r="L176" s="207"/>
      <c r="M176" s="207"/>
      <c r="N176" s="207"/>
      <c r="O176" s="207"/>
      <c r="P176" s="207"/>
      <c r="Q176" s="207"/>
      <c r="R176" s="205"/>
      <c r="S176" s="206"/>
      <c r="T176" s="126"/>
    </row>
    <row r="177" spans="1:20" ht="15">
      <c r="A177" s="91" t="s">
        <v>198</v>
      </c>
      <c r="C177" s="50" t="s">
        <v>199</v>
      </c>
      <c r="I177" s="209"/>
      <c r="J177" s="191"/>
      <c r="K177" s="191"/>
      <c r="L177" s="191"/>
      <c r="M177" s="191"/>
      <c r="N177" s="191"/>
      <c r="O177" s="191"/>
      <c r="P177" s="191"/>
      <c r="Q177" s="191"/>
      <c r="R177" s="205"/>
      <c r="S177" s="206"/>
      <c r="T177" s="191"/>
    </row>
    <row r="178" spans="3:20" ht="15">
      <c r="C178" s="50" t="s">
        <v>200</v>
      </c>
      <c r="I178" s="208">
        <f>IF(OR(I173&lt;&gt;"",I175&lt;&gt;""),ROUND(+I173*I175/100,0),"")</f>
      </c>
      <c r="J178" s="191"/>
      <c r="K178" s="208">
        <f>IF(OR(K173&lt;&gt;"",K175&lt;&gt;""),ROUND(+K173*K175/100,0),"")</f>
      </c>
      <c r="L178" s="191"/>
      <c r="M178" s="208">
        <f>IF(OR(M173&lt;&gt;"",M175&lt;&gt;""),ROUND(+M173*M175/100,0),"")</f>
      </c>
      <c r="N178" s="191"/>
      <c r="O178" s="208">
        <f>IF(OR(O173&lt;&gt;"",O175&lt;&gt;""),ROUND(+O173*O175/100,0),"")</f>
      </c>
      <c r="P178" s="191"/>
      <c r="Q178" s="48">
        <f>IF(OR(I178&lt;&gt;"",K178&lt;&gt;"",M178&lt;&gt;"",O178&lt;&gt;""),+I178+K178+M178+O178,"")</f>
      </c>
      <c r="R178" s="205"/>
      <c r="S178" s="206"/>
      <c r="T178" s="191"/>
    </row>
    <row r="179" spans="3:20" ht="2.25" customHeight="1">
      <c r="C179" s="78"/>
      <c r="E179" s="78"/>
      <c r="F179" s="78"/>
      <c r="G179" s="78"/>
      <c r="I179" s="207"/>
      <c r="J179" s="207"/>
      <c r="K179" s="207"/>
      <c r="L179" s="207"/>
      <c r="M179" s="207"/>
      <c r="N179" s="207"/>
      <c r="O179" s="207"/>
      <c r="P179" s="207"/>
      <c r="Q179" s="207"/>
      <c r="R179" s="205"/>
      <c r="S179" s="206"/>
      <c r="T179" s="126"/>
    </row>
    <row r="180" spans="1:20" ht="15">
      <c r="A180" s="91" t="s">
        <v>201</v>
      </c>
      <c r="C180" s="50" t="s">
        <v>202</v>
      </c>
      <c r="I180" s="209"/>
      <c r="J180" s="191"/>
      <c r="K180" s="191"/>
      <c r="L180" s="191"/>
      <c r="M180" s="191"/>
      <c r="N180" s="191"/>
      <c r="O180" s="191"/>
      <c r="P180" s="191"/>
      <c r="Q180" s="149">
        <f>IF(OR(Q175&lt;&gt;"",Q178&lt;&gt;""),IF(Q175=0,0,ROUND(+Q178/Q175*100,4)),"")</f>
      </c>
      <c r="R180" s="205"/>
      <c r="S180" s="206"/>
      <c r="T180" s="191"/>
    </row>
    <row r="181" spans="3:20" ht="12.75" customHeight="1">
      <c r="C181" s="50"/>
      <c r="I181" s="209"/>
      <c r="J181" s="191"/>
      <c r="K181" s="191"/>
      <c r="L181" s="191"/>
      <c r="M181" s="191"/>
      <c r="N181" s="191"/>
      <c r="O181" s="191"/>
      <c r="P181" s="191"/>
      <c r="Q181" s="191"/>
      <c r="R181" s="205"/>
      <c r="S181" s="206"/>
      <c r="T181" s="191"/>
    </row>
    <row r="182" spans="1:20" ht="15">
      <c r="A182" s="91" t="s">
        <v>203</v>
      </c>
      <c r="C182" s="50" t="s">
        <v>204</v>
      </c>
      <c r="I182" s="46">
        <f>IF(I169&lt;&gt;"",IF(+'Summary Page'!K49&lt;&gt;"",+'Summary Page'!K49,0),"")</f>
      </c>
      <c r="J182" s="191"/>
      <c r="K182" s="46">
        <f>IF(K169&lt;&gt;"",IF(+'Summary Page'!M49&lt;&gt;"",+'Summary Page'!M49,0),"")</f>
      </c>
      <c r="L182" s="191"/>
      <c r="M182" s="46">
        <f>IF(M169&lt;&gt;"",IF(+'Summary Page'!O49&lt;&gt;"",+'Summary Page'!O49,0),"")</f>
      </c>
      <c r="N182" s="191"/>
      <c r="O182" s="46">
        <f>IF(O169&lt;&gt;"",IF(+'Summary Page'!Q49&lt;&gt;"",+'Summary Page'!Q49,0),"")</f>
      </c>
      <c r="P182" s="191"/>
      <c r="Q182" s="191"/>
      <c r="R182" s="205"/>
      <c r="S182" s="206"/>
      <c r="T182" s="191"/>
    </row>
    <row r="183" spans="3:20" ht="2.25" customHeight="1">
      <c r="C183" s="78"/>
      <c r="E183" s="78"/>
      <c r="F183" s="78"/>
      <c r="G183" s="78"/>
      <c r="I183" s="207"/>
      <c r="J183" s="207"/>
      <c r="K183" s="207"/>
      <c r="L183" s="207"/>
      <c r="M183" s="207"/>
      <c r="N183" s="207"/>
      <c r="O183" s="207"/>
      <c r="P183" s="207"/>
      <c r="Q183" s="207"/>
      <c r="R183" s="205"/>
      <c r="S183" s="206"/>
      <c r="T183" s="126"/>
    </row>
    <row r="184" spans="1:20" ht="15">
      <c r="A184" s="91" t="s">
        <v>205</v>
      </c>
      <c r="C184" s="50" t="s">
        <v>206</v>
      </c>
      <c r="I184" s="46">
        <f>IF(OR(I173&lt;&gt;"",I182&lt;&gt;""),+I173-I182,"")</f>
      </c>
      <c r="J184" s="191"/>
      <c r="K184" s="46">
        <f>IF(OR(K173&lt;&gt;"",K182&lt;&gt;""),+K173-K182,"")</f>
      </c>
      <c r="L184" s="191"/>
      <c r="M184" s="46">
        <f>IF(OR(M173&lt;&gt;"",M182&lt;&gt;""),+M173-M182,"")</f>
      </c>
      <c r="N184" s="191"/>
      <c r="O184" s="46">
        <f>IF(OR(O173&lt;&gt;"",O182&lt;&gt;""),+O173-O182,"")</f>
      </c>
      <c r="P184" s="191"/>
      <c r="Q184" s="191"/>
      <c r="R184" s="205"/>
      <c r="S184" s="206"/>
      <c r="T184" s="191"/>
    </row>
    <row r="185" spans="3:20" ht="2.25" customHeight="1">
      <c r="C185" s="78"/>
      <c r="E185" s="78"/>
      <c r="F185" s="78"/>
      <c r="G185" s="78"/>
      <c r="I185" s="207"/>
      <c r="J185" s="207"/>
      <c r="K185" s="207"/>
      <c r="L185" s="207"/>
      <c r="M185" s="207"/>
      <c r="N185" s="207"/>
      <c r="O185" s="207"/>
      <c r="P185" s="207"/>
      <c r="Q185" s="207"/>
      <c r="R185" s="205"/>
      <c r="S185" s="206"/>
      <c r="T185" s="126"/>
    </row>
    <row r="186" spans="1:20" ht="15">
      <c r="A186" s="91" t="s">
        <v>207</v>
      </c>
      <c r="C186" s="50" t="s">
        <v>197</v>
      </c>
      <c r="I186" s="208">
        <f>IF(+I24&lt;&gt;"",+I24,"")</f>
      </c>
      <c r="J186" s="191"/>
      <c r="K186" s="208">
        <f>IF(+K24&lt;&gt;"",+K24,"")</f>
      </c>
      <c r="L186" s="191"/>
      <c r="M186" s="208">
        <f>IF(+M24&lt;&gt;"",+M24,"")</f>
      </c>
      <c r="N186" s="191"/>
      <c r="O186" s="208">
        <f>IF(+O24&lt;&gt;"",+O24,"")</f>
      </c>
      <c r="P186" s="191"/>
      <c r="Q186" s="48">
        <f>IF(OR(I186&lt;&gt;"",K186&lt;&gt;"",M186&lt;&gt;"",O186&lt;&gt;""),+I186+K186+M186+O186,"")</f>
      </c>
      <c r="R186" s="205"/>
      <c r="S186" s="206"/>
      <c r="T186" s="191"/>
    </row>
    <row r="187" spans="3:20" ht="2.25" customHeight="1">
      <c r="C187" s="78"/>
      <c r="E187" s="78"/>
      <c r="F187" s="78"/>
      <c r="G187" s="78"/>
      <c r="I187" s="207"/>
      <c r="J187" s="207"/>
      <c r="K187" s="207"/>
      <c r="L187" s="207"/>
      <c r="M187" s="207"/>
      <c r="N187" s="207"/>
      <c r="O187" s="207"/>
      <c r="P187" s="207"/>
      <c r="Q187" s="207"/>
      <c r="R187" s="205"/>
      <c r="S187" s="206"/>
      <c r="T187" s="126"/>
    </row>
    <row r="188" spans="1:20" ht="15">
      <c r="A188" s="91" t="s">
        <v>208</v>
      </c>
      <c r="C188" s="50" t="s">
        <v>209</v>
      </c>
      <c r="I188" s="208">
        <f>IF(OR(I184&lt;&gt;"",I186&lt;&gt;""),ROUND(+I184*I186/100,0),"")</f>
      </c>
      <c r="J188" s="191"/>
      <c r="K188" s="208">
        <f>IF(OR(K184&lt;&gt;"",K186&lt;&gt;""),ROUND(+K184*K186/100,0),"")</f>
      </c>
      <c r="L188" s="191"/>
      <c r="M188" s="208">
        <f>IF(OR(M184&lt;&gt;"",M186&lt;&gt;""),ROUND(+M184*M186/100,0),"")</f>
      </c>
      <c r="N188" s="191"/>
      <c r="O188" s="208">
        <f>IF(OR(O184&lt;&gt;"",O186&lt;&gt;""),ROUND(+O184*O186/100,0),"")</f>
      </c>
      <c r="P188" s="191"/>
      <c r="Q188" s="48">
        <f>IF(OR(I188&lt;&gt;"",K188&lt;&gt;"",M188&lt;&gt;"",O188&lt;&gt;""),+I188+K188+M188+O188,"")</f>
      </c>
      <c r="R188" s="205"/>
      <c r="S188" s="206"/>
      <c r="T188" s="191"/>
    </row>
    <row r="189" spans="3:20" ht="2.25" customHeight="1">
      <c r="C189" s="78"/>
      <c r="E189" s="78"/>
      <c r="F189" s="78"/>
      <c r="G189" s="78"/>
      <c r="I189" s="207"/>
      <c r="J189" s="207"/>
      <c r="K189" s="207"/>
      <c r="L189" s="207"/>
      <c r="M189" s="207"/>
      <c r="N189" s="207"/>
      <c r="O189" s="207"/>
      <c r="P189" s="207"/>
      <c r="Q189" s="207"/>
      <c r="R189" s="205"/>
      <c r="S189" s="206"/>
      <c r="T189" s="126"/>
    </row>
    <row r="190" spans="1:20" ht="15">
      <c r="A190" s="91" t="s">
        <v>210</v>
      </c>
      <c r="C190" s="50" t="s">
        <v>211</v>
      </c>
      <c r="I190" s="209"/>
      <c r="J190" s="191"/>
      <c r="K190" s="191"/>
      <c r="L190" s="191"/>
      <c r="M190" s="191"/>
      <c r="N190" s="191"/>
      <c r="O190" s="191"/>
      <c r="P190" s="191"/>
      <c r="Q190" s="149">
        <f>IF(OR(Q186&lt;&gt;"",Q188&lt;&gt;""),IF(Q186=0,0,ROUND(+Q188/Q186*100,4)),"")</f>
      </c>
      <c r="R190" s="205"/>
      <c r="S190" s="206"/>
      <c r="T190" s="191"/>
    </row>
    <row r="191" spans="3:20" ht="12.75" customHeight="1">
      <c r="C191" s="50"/>
      <c r="I191" s="209"/>
      <c r="J191" s="191"/>
      <c r="K191" s="191"/>
      <c r="L191" s="191"/>
      <c r="M191" s="191"/>
      <c r="N191" s="191"/>
      <c r="O191" s="191"/>
      <c r="P191" s="191"/>
      <c r="Q191" s="191"/>
      <c r="R191" s="205"/>
      <c r="S191" s="206"/>
      <c r="T191" s="191"/>
    </row>
    <row r="192" spans="1:20" ht="15">
      <c r="A192" s="91" t="s">
        <v>212</v>
      </c>
      <c r="C192" s="50" t="s">
        <v>213</v>
      </c>
      <c r="I192" s="46">
        <f>IF(I169&lt;&gt;"",IF(+'Summary Page'!K41&lt;&gt;"",+'Summary Page'!K41,0),"")</f>
      </c>
      <c r="J192" s="191"/>
      <c r="K192" s="46">
        <f>IF(K169&lt;&gt;"",IF(+'Summary Page'!M41&lt;&gt;"",+'Summary Page'!M41,0),"")</f>
      </c>
      <c r="L192" s="191"/>
      <c r="M192" s="46">
        <f>IF(M169&lt;&gt;"",IF(+'Summary Page'!O41&lt;&gt;"",+'Summary Page'!O41,0),"")</f>
      </c>
      <c r="N192" s="191"/>
      <c r="O192" s="46">
        <f>IF(O169&lt;&gt;"",IF(+'Summary Page'!Q41&lt;&gt;"",+'Summary Page'!Q41,0),"")</f>
      </c>
      <c r="P192" s="191"/>
      <c r="Q192" s="191"/>
      <c r="R192" s="205"/>
      <c r="S192" s="206"/>
      <c r="T192" s="191"/>
    </row>
    <row r="193" spans="3:20" ht="2.25" customHeight="1">
      <c r="C193" s="78"/>
      <c r="E193" s="78"/>
      <c r="F193" s="78"/>
      <c r="G193" s="78"/>
      <c r="I193" s="207"/>
      <c r="J193" s="207"/>
      <c r="K193" s="207"/>
      <c r="L193" s="207"/>
      <c r="M193" s="207"/>
      <c r="N193" s="207"/>
      <c r="O193" s="207"/>
      <c r="P193" s="207"/>
      <c r="Q193" s="207"/>
      <c r="R193" s="205"/>
      <c r="S193" s="206"/>
      <c r="T193" s="126"/>
    </row>
    <row r="194" spans="1:20" ht="15">
      <c r="A194" s="91" t="s">
        <v>214</v>
      </c>
      <c r="C194" s="50" t="s">
        <v>215</v>
      </c>
      <c r="I194" s="46">
        <f>IF(OR(I184&lt;&gt;"",I192&lt;&gt;""),+I184-I192,"")</f>
      </c>
      <c r="J194" s="191"/>
      <c r="K194" s="46">
        <f>IF(OR(K184&lt;&gt;"",K192&lt;&gt;""),+K184-K192,"")</f>
      </c>
      <c r="L194" s="191"/>
      <c r="M194" s="46">
        <f>IF(OR(M184&lt;&gt;"",M192&lt;&gt;""),+M184-M192,"")</f>
      </c>
      <c r="N194" s="191"/>
      <c r="O194" s="46">
        <f>IF(OR(O184&lt;&gt;"",O192&lt;&gt;""),+O184-O192,"")</f>
      </c>
      <c r="P194" s="191"/>
      <c r="Q194" s="191"/>
      <c r="R194" s="205"/>
      <c r="S194" s="206"/>
      <c r="T194" s="191"/>
    </row>
    <row r="195" spans="3:20" ht="2.25" customHeight="1">
      <c r="C195" s="78"/>
      <c r="E195" s="78"/>
      <c r="F195" s="78"/>
      <c r="G195" s="78"/>
      <c r="I195" s="207"/>
      <c r="J195" s="207"/>
      <c r="K195" s="207"/>
      <c r="L195" s="207"/>
      <c r="M195" s="207"/>
      <c r="N195" s="207"/>
      <c r="O195" s="207"/>
      <c r="P195" s="207"/>
      <c r="Q195" s="207"/>
      <c r="R195" s="205"/>
      <c r="S195" s="206"/>
      <c r="T195" s="126"/>
    </row>
    <row r="196" spans="1:20" ht="15">
      <c r="A196" s="91" t="s">
        <v>216</v>
      </c>
      <c r="C196" s="50" t="s">
        <v>197</v>
      </c>
      <c r="I196" s="208">
        <f>IF(+I24&lt;&gt;"",+I24,"")</f>
      </c>
      <c r="J196" s="191"/>
      <c r="K196" s="208">
        <f>IF(+K24&lt;&gt;"",+K24,"")</f>
      </c>
      <c r="L196" s="191"/>
      <c r="M196" s="208">
        <f>IF(+M24&lt;&gt;"",+M24,"")</f>
      </c>
      <c r="N196" s="191"/>
      <c r="O196" s="208">
        <f>IF(+O24&lt;&gt;"",+O24,"")</f>
      </c>
      <c r="P196" s="191"/>
      <c r="Q196" s="48">
        <f>IF(OR(I196&lt;&gt;"",K196&lt;&gt;"",M196&lt;&gt;"",O196&lt;&gt;""),+I196+K196+M196+O196,"")</f>
      </c>
      <c r="R196" s="205"/>
      <c r="S196" s="206"/>
      <c r="T196" s="191"/>
    </row>
    <row r="197" spans="3:20" ht="2.25" customHeight="1">
      <c r="C197" s="78"/>
      <c r="E197" s="78"/>
      <c r="F197" s="78"/>
      <c r="G197" s="78"/>
      <c r="I197" s="207"/>
      <c r="J197" s="207"/>
      <c r="K197" s="207"/>
      <c r="L197" s="207"/>
      <c r="M197" s="207"/>
      <c r="N197" s="207"/>
      <c r="O197" s="207"/>
      <c r="P197" s="207"/>
      <c r="Q197" s="207"/>
      <c r="R197" s="205"/>
      <c r="S197" s="206"/>
      <c r="T197" s="126"/>
    </row>
    <row r="198" spans="1:20" ht="15">
      <c r="A198" s="91" t="s">
        <v>217</v>
      </c>
      <c r="C198" s="50" t="s">
        <v>220</v>
      </c>
      <c r="I198" s="208">
        <f>IF(OR(I194&lt;&gt;"",I196&lt;&gt;""),ROUND(+I194*I196/100,0),"")</f>
      </c>
      <c r="J198" s="191"/>
      <c r="K198" s="208">
        <f>IF(OR(K194&lt;&gt;"",K196&lt;&gt;""),ROUND(+K194*K196/100,0),"")</f>
      </c>
      <c r="L198" s="191"/>
      <c r="M198" s="208">
        <f>IF(OR(M194&lt;&gt;"",M196&lt;&gt;""),ROUND(+M194*M196/100,0),"")</f>
      </c>
      <c r="N198" s="191"/>
      <c r="O198" s="208">
        <f>IF(OR(O194&lt;&gt;"",O196&lt;&gt;""),ROUND(+O194*O196/100,0),"")</f>
      </c>
      <c r="P198" s="191"/>
      <c r="Q198" s="48">
        <f>IF(OR(I198&lt;&gt;"",K198&lt;&gt;"",M198&lt;&gt;"",O198&lt;&gt;""),+I198+K198+M198+O198,"")</f>
      </c>
      <c r="R198" s="205"/>
      <c r="S198" s="206"/>
      <c r="T198" s="191"/>
    </row>
    <row r="199" spans="3:20" ht="2.25" customHeight="1">
      <c r="C199" s="78"/>
      <c r="E199" s="78"/>
      <c r="F199" s="78"/>
      <c r="G199" s="78"/>
      <c r="I199" s="207"/>
      <c r="J199" s="207"/>
      <c r="K199" s="207"/>
      <c r="L199" s="207"/>
      <c r="M199" s="207"/>
      <c r="N199" s="207"/>
      <c r="O199" s="207"/>
      <c r="P199" s="207"/>
      <c r="Q199" s="207"/>
      <c r="R199" s="205"/>
      <c r="S199" s="206"/>
      <c r="T199" s="126"/>
    </row>
    <row r="200" spans="1:20" ht="15">
      <c r="A200" s="91" t="s">
        <v>218</v>
      </c>
      <c r="C200" s="50" t="s">
        <v>219</v>
      </c>
      <c r="I200" s="209"/>
      <c r="J200" s="191"/>
      <c r="K200" s="191"/>
      <c r="L200" s="191"/>
      <c r="M200" s="191"/>
      <c r="N200" s="191"/>
      <c r="O200" s="191"/>
      <c r="P200" s="191"/>
      <c r="Q200" s="149">
        <f>IF(OR(Q196&lt;&gt;"",Q198&lt;&gt;""),IF(Q196=0,0,ROUND(+Q198/Q196*100,4)),"")</f>
      </c>
      <c r="R200" s="205"/>
      <c r="S200" s="206"/>
      <c r="T200" s="191"/>
    </row>
    <row r="201" spans="18:19" ht="2.25" customHeight="1">
      <c r="R201" s="62"/>
      <c r="S201" s="111"/>
    </row>
    <row r="203" ht="6" customHeight="1"/>
  </sheetData>
  <sheetProtection password="A999" sheet="1"/>
  <mergeCells count="7">
    <mergeCell ref="C22:H24"/>
    <mergeCell ref="A11:T12"/>
    <mergeCell ref="C33:H35"/>
    <mergeCell ref="C68:H69"/>
    <mergeCell ref="C160:G161"/>
    <mergeCell ref="C55:H57"/>
    <mergeCell ref="C41:I42"/>
  </mergeCells>
  <printOptions/>
  <pageMargins left="0" right="0" top="0.25" bottom="0" header="0.25" footer="0"/>
  <pageSetup orientation="landscape" scale="90" r:id="rId1"/>
  <headerFooter>
    <oddHeader>&amp;R
</oddHeader>
    <oddFooter>&amp;L&amp;"Times New Roman,Bold"&amp;10(Form Revised 07-2015)&amp;C&amp;"Times New Roman,Bold"&amp;10INFORMAL TAX RATE CALCULATOR FILE
INFORMATIONAL FORM A</oddFooter>
  </headerFooter>
</worksheet>
</file>

<file path=xl/worksheets/sheet8.xml><?xml version="1.0" encoding="utf-8"?>
<worksheet xmlns="http://schemas.openxmlformats.org/spreadsheetml/2006/main" xmlns:r="http://schemas.openxmlformats.org/officeDocument/2006/relationships">
  <dimension ref="A1:Q196"/>
  <sheetViews>
    <sheetView showGridLines="0" zoomScalePageLayoutView="0" workbookViewId="0" topLeftCell="A1">
      <selection activeCell="A1" sqref="A1"/>
    </sheetView>
  </sheetViews>
  <sheetFormatPr defaultColWidth="9.00390625" defaultRowHeight="15.75"/>
  <cols>
    <col min="1" max="1" width="2.625" style="127" customWidth="1"/>
    <col min="2" max="2" width="9.625" style="128" customWidth="1"/>
    <col min="3" max="5" width="8.625" style="128" customWidth="1"/>
    <col min="6" max="6" width="2.125" style="128" customWidth="1"/>
    <col min="7" max="7" width="10.625" style="128" customWidth="1"/>
    <col min="8" max="8" width="2.125" style="128" customWidth="1"/>
    <col min="9" max="9" width="10.625" style="128" customWidth="1"/>
    <col min="10" max="10" width="1.625" style="128" customWidth="1"/>
    <col min="11" max="11" width="10.625" style="128" customWidth="1"/>
    <col min="12" max="12" width="1.625" style="128" customWidth="1"/>
    <col min="13" max="13" width="10.625" style="128" customWidth="1"/>
    <col min="14" max="14" width="1.625" style="128" customWidth="1"/>
    <col min="15" max="15" width="10.50390625" style="128" customWidth="1"/>
    <col min="16" max="16" width="1.625" style="128" customWidth="1"/>
    <col min="17" max="17" width="0.6171875" style="128" customWidth="1"/>
    <col min="18" max="16384" width="9.00390625" style="128" customWidth="1"/>
  </cols>
  <sheetData>
    <row r="1" spans="1:15" ht="15" customHeight="1">
      <c r="A1" s="212" t="s">
        <v>370</v>
      </c>
      <c r="N1" s="66" t="s">
        <v>269</v>
      </c>
      <c r="O1" s="232">
        <f ca="1">TODAY()</f>
        <v>42205</v>
      </c>
    </row>
    <row r="2" spans="1:15" s="50" customFormat="1" ht="15" customHeight="1">
      <c r="A2" s="413" t="s">
        <v>160</v>
      </c>
      <c r="B2" s="47"/>
      <c r="C2" s="47"/>
      <c r="D2" s="47"/>
      <c r="E2" s="47"/>
      <c r="F2" s="47"/>
      <c r="G2" s="47"/>
      <c r="H2" s="47"/>
      <c r="I2" s="47"/>
      <c r="J2" s="47"/>
      <c r="K2" s="47"/>
      <c r="N2" s="191"/>
      <c r="O2" s="66" t="s">
        <v>370</v>
      </c>
    </row>
    <row r="3" spans="1:15" s="50" customFormat="1" ht="15" customHeight="1" thickBot="1">
      <c r="A3" s="423" t="s">
        <v>364</v>
      </c>
      <c r="B3" s="424"/>
      <c r="C3" s="424"/>
      <c r="D3" s="424"/>
      <c r="E3" s="424"/>
      <c r="F3" s="424"/>
      <c r="G3" s="424"/>
      <c r="H3" s="424"/>
      <c r="I3" s="424"/>
      <c r="J3" s="424"/>
      <c r="K3" s="424"/>
      <c r="L3" s="56"/>
      <c r="M3" s="56"/>
      <c r="N3" s="429"/>
      <c r="O3" s="414">
        <f>-'Data Entry Page'!P5</f>
        <v>-2015</v>
      </c>
    </row>
    <row r="4" spans="1:15" s="50" customFormat="1" ht="15" customHeight="1" hidden="1" thickBot="1">
      <c r="A4" s="409" t="s">
        <v>371</v>
      </c>
      <c r="B4" s="55"/>
      <c r="C4" s="55"/>
      <c r="D4" s="55"/>
      <c r="E4" s="55"/>
      <c r="F4" s="55"/>
      <c r="G4" s="55"/>
      <c r="H4" s="55"/>
      <c r="I4" s="55"/>
      <c r="J4" s="55"/>
      <c r="K4" s="55"/>
      <c r="L4" s="55"/>
      <c r="M4" s="55"/>
      <c r="N4" s="55"/>
      <c r="O4" s="56"/>
    </row>
    <row r="5" spans="1:14" s="50" customFormat="1" ht="15" customHeight="1" thickTop="1">
      <c r="A5" s="58">
        <f>IF(+'Data Entry Page'!A2&lt;&gt;"",+'Data Entry Page'!A2,"")</f>
      </c>
      <c r="B5" s="58"/>
      <c r="C5" s="58"/>
      <c r="E5" s="60">
        <f>IF(+'Data Entry Page'!H2&lt;&gt;"",+'Data Entry Page'!H2,"")</f>
      </c>
      <c r="F5" s="60" t="s">
        <v>276</v>
      </c>
      <c r="G5" s="61">
        <f>IF(+'Data Entry Page'!F1&lt;&gt;"",+'Data Entry Page'!F1,"")</f>
      </c>
      <c r="H5" s="60" t="s">
        <v>276</v>
      </c>
      <c r="I5" s="161">
        <f>IF(+'Data Entry Page'!L2&lt;&gt;"",+'Data Entry Page'!L2,"")</f>
      </c>
      <c r="L5" s="58">
        <f>IF(+'Data Entry Page'!N2&lt;&gt;"",+'Data Entry Page'!N2,"")</f>
      </c>
      <c r="M5" s="58"/>
      <c r="N5" s="58"/>
    </row>
    <row r="6" spans="1:14" s="50" customFormat="1" ht="13.5" customHeight="1">
      <c r="A6" s="101" t="s">
        <v>86</v>
      </c>
      <c r="B6" s="63"/>
      <c r="C6" s="63"/>
      <c r="E6" s="63" t="s">
        <v>87</v>
      </c>
      <c r="F6" s="63"/>
      <c r="G6" s="63"/>
      <c r="H6" s="63"/>
      <c r="I6" s="63"/>
      <c r="L6" s="63" t="s">
        <v>0</v>
      </c>
      <c r="M6" s="63"/>
      <c r="N6" s="63"/>
    </row>
    <row r="7" s="50" customFormat="1" ht="15" hidden="1">
      <c r="A7" s="91"/>
    </row>
    <row r="8" spans="1:15" s="62" customFormat="1" ht="1.5" customHeight="1">
      <c r="A8" s="306"/>
      <c r="B8" s="65"/>
      <c r="C8" s="65"/>
      <c r="D8" s="65"/>
      <c r="E8" s="65"/>
      <c r="F8" s="65"/>
      <c r="G8" s="65"/>
      <c r="H8" s="65"/>
      <c r="I8" s="65"/>
      <c r="J8" s="65"/>
      <c r="K8" s="65"/>
      <c r="L8" s="65"/>
      <c r="M8" s="65"/>
      <c r="N8" s="65"/>
      <c r="O8" s="65"/>
    </row>
    <row r="9" spans="1:15" s="50" customFormat="1" ht="1.5" customHeight="1">
      <c r="A9" s="255"/>
      <c r="B9" s="62"/>
      <c r="C9" s="62"/>
      <c r="D9" s="62"/>
      <c r="E9" s="62"/>
      <c r="F9" s="62"/>
      <c r="G9" s="68"/>
      <c r="H9" s="62"/>
      <c r="I9" s="108"/>
      <c r="J9" s="62"/>
      <c r="K9" s="62"/>
      <c r="L9" s="62"/>
      <c r="M9" s="62"/>
      <c r="N9" s="62"/>
      <c r="O9" s="62"/>
    </row>
    <row r="10" spans="1:14" ht="14.25" customHeight="1">
      <c r="A10" s="465" t="s">
        <v>128</v>
      </c>
      <c r="B10" s="465"/>
      <c r="C10" s="465"/>
      <c r="D10" s="465"/>
      <c r="E10" s="465"/>
      <c r="F10" s="465"/>
      <c r="G10" s="465"/>
      <c r="H10" s="465"/>
      <c r="I10" s="465"/>
      <c r="J10" s="465"/>
      <c r="K10" s="465"/>
      <c r="L10" s="465"/>
      <c r="M10" s="465"/>
      <c r="N10" s="465"/>
    </row>
    <row r="11" spans="1:14" ht="14.25" customHeight="1">
      <c r="A11" s="465"/>
      <c r="B11" s="465"/>
      <c r="C11" s="465"/>
      <c r="D11" s="465"/>
      <c r="E11" s="465"/>
      <c r="F11" s="465"/>
      <c r="G11" s="465"/>
      <c r="H11" s="465"/>
      <c r="I11" s="465"/>
      <c r="J11" s="465"/>
      <c r="K11" s="465"/>
      <c r="L11" s="465"/>
      <c r="M11" s="465"/>
      <c r="N11" s="465"/>
    </row>
    <row r="12" s="50" customFormat="1" ht="3" customHeight="1">
      <c r="A12" s="91"/>
    </row>
    <row r="13" spans="1:15" ht="14.25" customHeight="1">
      <c r="A13" s="260" t="s">
        <v>21</v>
      </c>
      <c r="B13" s="181" t="s">
        <v>68</v>
      </c>
      <c r="O13" s="182">
        <f>IF('Data Entry Page'!F46&lt;&gt;"",+'Data Entry Page'!F46,"")</f>
      </c>
    </row>
    <row r="14" s="50" customFormat="1" ht="3" customHeight="1">
      <c r="A14" s="91"/>
    </row>
    <row r="15" spans="1:13" ht="14.25" customHeight="1">
      <c r="A15" s="261" t="s">
        <v>22</v>
      </c>
      <c r="B15" s="181" t="s">
        <v>69</v>
      </c>
      <c r="M15" s="119"/>
    </row>
    <row r="16" spans="1:13" ht="14.25" customHeight="1">
      <c r="A16" s="260"/>
      <c r="B16" s="72" t="s">
        <v>287</v>
      </c>
      <c r="C16" s="72"/>
      <c r="D16" s="72"/>
      <c r="E16" s="72"/>
      <c r="F16" s="72"/>
      <c r="G16" s="72"/>
      <c r="H16" s="72"/>
      <c r="I16" s="72"/>
      <c r="J16" s="72"/>
      <c r="K16" s="72"/>
      <c r="L16" s="72"/>
      <c r="M16" s="119"/>
    </row>
    <row r="17" spans="1:13" ht="10.5" customHeight="1">
      <c r="A17" s="260"/>
      <c r="B17" s="72"/>
      <c r="C17" s="72"/>
      <c r="D17" s="72"/>
      <c r="E17" s="72"/>
      <c r="F17" s="72"/>
      <c r="G17" s="72"/>
      <c r="H17" s="72"/>
      <c r="I17" s="72"/>
      <c r="J17" s="72"/>
      <c r="K17" s="72"/>
      <c r="L17" s="72"/>
      <c r="M17" s="119"/>
    </row>
    <row r="18" spans="1:13" ht="10.5" customHeight="1">
      <c r="A18" s="260"/>
      <c r="B18" s="72"/>
      <c r="C18" s="72"/>
      <c r="D18" s="72"/>
      <c r="E18" s="72"/>
      <c r="F18" s="72"/>
      <c r="G18" s="72"/>
      <c r="H18" s="72"/>
      <c r="I18" s="72"/>
      <c r="J18" s="72"/>
      <c r="K18" s="72"/>
      <c r="L18" s="72"/>
      <c r="M18" s="119"/>
    </row>
    <row r="19" spans="1:13" ht="3" customHeight="1">
      <c r="A19" s="260"/>
      <c r="B19" s="72"/>
      <c r="C19" s="72"/>
      <c r="D19" s="72"/>
      <c r="E19" s="72"/>
      <c r="F19" s="72"/>
      <c r="G19" s="72"/>
      <c r="H19" s="72"/>
      <c r="I19" s="72"/>
      <c r="J19" s="72"/>
      <c r="K19" s="72"/>
      <c r="L19" s="72"/>
      <c r="M19" s="119"/>
    </row>
    <row r="20" spans="1:13" ht="14.25" customHeight="1" hidden="1">
      <c r="A20" s="260"/>
      <c r="B20" s="72"/>
      <c r="C20" s="72"/>
      <c r="D20" s="72"/>
      <c r="E20" s="72"/>
      <c r="F20" s="72"/>
      <c r="G20" s="72"/>
      <c r="H20" s="72"/>
      <c r="I20" s="72"/>
      <c r="J20" s="72"/>
      <c r="K20" s="72"/>
      <c r="L20" s="72"/>
      <c r="M20" s="119"/>
    </row>
    <row r="21" spans="1:13" ht="14.25" customHeight="1" hidden="1">
      <c r="A21" s="260"/>
      <c r="B21" s="72"/>
      <c r="C21" s="72"/>
      <c r="D21" s="72"/>
      <c r="E21" s="72"/>
      <c r="F21" s="72"/>
      <c r="G21" s="72"/>
      <c r="H21" s="72"/>
      <c r="I21" s="72"/>
      <c r="J21" s="72"/>
      <c r="K21" s="72"/>
      <c r="L21" s="72"/>
      <c r="M21" s="119"/>
    </row>
    <row r="22" spans="1:13" ht="14.25" customHeight="1" hidden="1">
      <c r="A22" s="260"/>
      <c r="B22" s="72"/>
      <c r="C22" s="72"/>
      <c r="D22" s="72"/>
      <c r="E22" s="72"/>
      <c r="F22" s="72"/>
      <c r="G22" s="72"/>
      <c r="H22" s="72"/>
      <c r="I22" s="72"/>
      <c r="J22" s="72"/>
      <c r="K22" s="72"/>
      <c r="L22" s="72"/>
      <c r="M22" s="119"/>
    </row>
    <row r="23" spans="1:13" ht="14.25" customHeight="1" hidden="1">
      <c r="A23" s="260"/>
      <c r="B23" s="72"/>
      <c r="C23" s="72"/>
      <c r="D23" s="72"/>
      <c r="E23" s="72"/>
      <c r="F23" s="72"/>
      <c r="G23" s="72"/>
      <c r="H23" s="72"/>
      <c r="I23" s="72"/>
      <c r="J23" s="72"/>
      <c r="K23" s="72"/>
      <c r="L23" s="72"/>
      <c r="M23" s="119"/>
    </row>
    <row r="24" spans="1:13" ht="14.25" customHeight="1" hidden="1">
      <c r="A24" s="260"/>
      <c r="B24" s="72"/>
      <c r="C24" s="72"/>
      <c r="D24" s="72"/>
      <c r="E24" s="72"/>
      <c r="F24" s="72"/>
      <c r="G24" s="72"/>
      <c r="H24" s="72"/>
      <c r="I24" s="72"/>
      <c r="J24" s="72"/>
      <c r="K24" s="72"/>
      <c r="L24" s="72"/>
      <c r="M24" s="119"/>
    </row>
    <row r="25" spans="1:13" ht="14.25" customHeight="1" hidden="1">
      <c r="A25" s="260"/>
      <c r="B25" s="72"/>
      <c r="C25" s="72"/>
      <c r="D25" s="72"/>
      <c r="E25" s="72"/>
      <c r="F25" s="72"/>
      <c r="G25" s="72"/>
      <c r="H25" s="72"/>
      <c r="I25" s="72"/>
      <c r="J25" s="72"/>
      <c r="K25" s="72"/>
      <c r="L25" s="72"/>
      <c r="M25" s="119"/>
    </row>
    <row r="26" spans="1:13" ht="14.25" customHeight="1" hidden="1">
      <c r="A26" s="260"/>
      <c r="B26" s="72"/>
      <c r="C26" s="72"/>
      <c r="D26" s="72"/>
      <c r="E26" s="72"/>
      <c r="F26" s="72"/>
      <c r="G26" s="72"/>
      <c r="H26" s="72"/>
      <c r="I26" s="72"/>
      <c r="J26" s="72"/>
      <c r="K26" s="72"/>
      <c r="L26" s="72"/>
      <c r="M26" s="119"/>
    </row>
    <row r="27" spans="1:13" ht="14.25" customHeight="1" hidden="1">
      <c r="A27" s="260"/>
      <c r="B27" s="72"/>
      <c r="C27" s="72"/>
      <c r="D27" s="72"/>
      <c r="E27" s="72"/>
      <c r="F27" s="72"/>
      <c r="G27" s="72"/>
      <c r="H27" s="72"/>
      <c r="I27" s="72"/>
      <c r="J27" s="72"/>
      <c r="K27" s="72"/>
      <c r="L27" s="72"/>
      <c r="M27" s="119"/>
    </row>
    <row r="28" spans="1:13" ht="14.25" customHeight="1" hidden="1">
      <c r="A28" s="260"/>
      <c r="B28" s="72"/>
      <c r="C28" s="72"/>
      <c r="D28" s="72"/>
      <c r="E28" s="72"/>
      <c r="F28" s="72"/>
      <c r="G28" s="72"/>
      <c r="H28" s="72"/>
      <c r="I28" s="72"/>
      <c r="J28" s="72"/>
      <c r="K28" s="72"/>
      <c r="L28" s="72"/>
      <c r="M28" s="119"/>
    </row>
    <row r="29" spans="1:13" ht="14.25" customHeight="1" hidden="1">
      <c r="A29" s="260"/>
      <c r="B29" s="72"/>
      <c r="C29" s="72"/>
      <c r="D29" s="72"/>
      <c r="E29" s="72"/>
      <c r="F29" s="72"/>
      <c r="G29" s="72"/>
      <c r="H29" s="72"/>
      <c r="I29" s="72"/>
      <c r="J29" s="72"/>
      <c r="K29" s="72"/>
      <c r="L29" s="72"/>
      <c r="M29" s="119"/>
    </row>
    <row r="30" spans="1:13" ht="14.25" customHeight="1" hidden="1">
      <c r="A30" s="260"/>
      <c r="B30" s="72"/>
      <c r="C30" s="72"/>
      <c r="D30" s="72"/>
      <c r="E30" s="72"/>
      <c r="F30" s="72"/>
      <c r="G30" s="72"/>
      <c r="H30" s="72"/>
      <c r="I30" s="72"/>
      <c r="J30" s="72"/>
      <c r="K30" s="72"/>
      <c r="L30" s="72"/>
      <c r="M30" s="119"/>
    </row>
    <row r="31" spans="1:13" ht="14.25" customHeight="1" hidden="1">
      <c r="A31" s="260"/>
      <c r="B31" s="72"/>
      <c r="C31" s="72"/>
      <c r="D31" s="72"/>
      <c r="E31" s="72"/>
      <c r="F31" s="72"/>
      <c r="G31" s="72"/>
      <c r="H31" s="72"/>
      <c r="I31" s="72"/>
      <c r="J31" s="72"/>
      <c r="K31" s="72"/>
      <c r="L31" s="72"/>
      <c r="M31" s="119"/>
    </row>
    <row r="32" spans="1:13" ht="14.25" customHeight="1" hidden="1">
      <c r="A32" s="260"/>
      <c r="B32" s="72"/>
      <c r="C32" s="72"/>
      <c r="D32" s="72"/>
      <c r="E32" s="72"/>
      <c r="F32" s="72"/>
      <c r="G32" s="72"/>
      <c r="H32" s="72"/>
      <c r="I32" s="72"/>
      <c r="J32" s="72"/>
      <c r="K32" s="72"/>
      <c r="L32" s="72"/>
      <c r="M32" s="119"/>
    </row>
    <row r="33" spans="1:13" ht="14.25" customHeight="1" hidden="1">
      <c r="A33" s="260"/>
      <c r="B33" s="72"/>
      <c r="C33" s="72"/>
      <c r="D33" s="72"/>
      <c r="E33" s="72"/>
      <c r="F33" s="72"/>
      <c r="G33" s="72"/>
      <c r="H33" s="72"/>
      <c r="I33" s="72"/>
      <c r="J33" s="72"/>
      <c r="K33" s="72"/>
      <c r="L33" s="72"/>
      <c r="M33" s="119"/>
    </row>
    <row r="34" s="50" customFormat="1" ht="15" hidden="1">
      <c r="A34" s="91"/>
    </row>
    <row r="35" spans="1:15" ht="14.25" customHeight="1">
      <c r="A35" s="261" t="s">
        <v>23</v>
      </c>
      <c r="B35" s="181" t="s">
        <v>70</v>
      </c>
      <c r="M35" s="187">
        <f>IF(OR('Data Entry Page'!N46&lt;&gt;"",'Data Entry Page'!F48&lt;&gt;""),IF('Data Entry Page'!N46&gt;0,'Data Entry Page'!N46,0),"")</f>
      </c>
      <c r="N35" s="188"/>
      <c r="O35" s="187">
        <f>IF(OR('Data Entry Page'!N48&lt;&gt;"",'Data Entry Page'!F48&lt;&gt;""),IF('Data Entry Page'!N48&gt;0,'Data Entry Page'!N48,0),"")</f>
      </c>
    </row>
    <row r="36" spans="1:15" ht="14.25" customHeight="1">
      <c r="A36" s="262"/>
      <c r="M36" s="119" t="s">
        <v>63</v>
      </c>
      <c r="N36" s="119"/>
      <c r="O36" s="119" t="s">
        <v>64</v>
      </c>
    </row>
    <row r="37" s="50" customFormat="1" ht="15" hidden="1">
      <c r="A37" s="91"/>
    </row>
    <row r="38" spans="1:13" ht="14.25" customHeight="1">
      <c r="A38" s="261" t="s">
        <v>24</v>
      </c>
      <c r="B38" s="181" t="s">
        <v>71</v>
      </c>
      <c r="K38" s="119"/>
      <c r="M38" s="119"/>
    </row>
    <row r="39" spans="1:15" ht="14.25" customHeight="1">
      <c r="A39" s="262"/>
      <c r="B39" s="128" t="s">
        <v>288</v>
      </c>
      <c r="K39" s="119"/>
      <c r="O39" s="189">
        <f>IF(OR('Data Entry Page'!N51&lt;&gt;"",'Data Entry Page'!F48&lt;&gt;""),IF('Data Entry Page'!N51&gt;0,'Data Entry Page'!N51,""),"")</f>
      </c>
    </row>
    <row r="40" s="50" customFormat="1" ht="3" customHeight="1">
      <c r="A40" s="91"/>
    </row>
    <row r="41" spans="1:2" ht="14.25" customHeight="1">
      <c r="A41" s="261" t="s">
        <v>26</v>
      </c>
      <c r="B41" s="181" t="s">
        <v>277</v>
      </c>
    </row>
    <row r="42" spans="1:15" ht="14.25" customHeight="1">
      <c r="A42" s="260"/>
      <c r="B42" s="183" t="s">
        <v>279</v>
      </c>
      <c r="M42" s="184"/>
      <c r="N42" s="128" t="s">
        <v>278</v>
      </c>
      <c r="O42" s="185">
        <f>IF(OR('Data Entry Page'!F51&lt;&gt;"",'Data Entry Page'!F48&lt;&gt;""),IF('Data Entry Page'!F51&gt;0,'Data Entry Page'!F51,""),"")</f>
      </c>
    </row>
    <row r="43" s="50" customFormat="1" ht="3" customHeight="1">
      <c r="A43" s="91"/>
    </row>
    <row r="44" spans="1:2" ht="14.25" customHeight="1">
      <c r="A44" s="260"/>
      <c r="B44" s="181" t="s">
        <v>280</v>
      </c>
    </row>
    <row r="45" spans="1:15" ht="14.25" customHeight="1">
      <c r="A45" s="260"/>
      <c r="B45" s="183" t="s">
        <v>289</v>
      </c>
      <c r="M45" s="186"/>
      <c r="N45" s="128" t="s">
        <v>281</v>
      </c>
      <c r="O45" s="185">
        <f>IF(OR('Data Entry Page'!F53&lt;&gt;"",'Data Entry Page'!F48&lt;&gt;""),IF('Data Entry Page'!F53&gt;0,'Data Entry Page'!F53,""),"")</f>
      </c>
    </row>
    <row r="46" s="50" customFormat="1" ht="15" hidden="1">
      <c r="A46" s="91"/>
    </row>
    <row r="47" s="50" customFormat="1" ht="15" hidden="1">
      <c r="A47" s="91"/>
    </row>
    <row r="48" s="50" customFormat="1" ht="15" hidden="1">
      <c r="A48" s="91"/>
    </row>
    <row r="49" s="50" customFormat="1" ht="15" hidden="1">
      <c r="A49" s="91"/>
    </row>
    <row r="50" s="50" customFormat="1" ht="15" hidden="1">
      <c r="A50" s="91"/>
    </row>
    <row r="51" s="50" customFormat="1" ht="15" hidden="1">
      <c r="A51" s="91"/>
    </row>
    <row r="52" s="50" customFormat="1" ht="15" hidden="1">
      <c r="A52" s="91"/>
    </row>
    <row r="53" s="50" customFormat="1" ht="15" hidden="1">
      <c r="A53" s="91"/>
    </row>
    <row r="54" s="50" customFormat="1" ht="15" hidden="1">
      <c r="A54" s="91"/>
    </row>
    <row r="55" s="50" customFormat="1" ht="15" hidden="1">
      <c r="A55" s="91"/>
    </row>
    <row r="56" s="50" customFormat="1" ht="15" hidden="1">
      <c r="A56" s="91"/>
    </row>
    <row r="57" s="50" customFormat="1" ht="15" hidden="1">
      <c r="A57" s="91"/>
    </row>
    <row r="58" s="50" customFormat="1" ht="15" hidden="1">
      <c r="A58" s="91"/>
    </row>
    <row r="59" spans="1:15" ht="15" customHeight="1" hidden="1">
      <c r="A59" s="127" t="s">
        <v>65</v>
      </c>
      <c r="L59" s="50"/>
      <c r="M59" s="50"/>
      <c r="O59" s="239">
        <f>IF(O13&lt;&gt;"",IF('Data Entry Page'!F51&gt;0,+'Informational Form B'!M35+'Informational Form B'!O35+'Informational Form B'!O42,+'Informational Form B'!M35+'Informational Form B'!O35+'Informational Form B'!O45),"")</f>
      </c>
    </row>
    <row r="60" s="50" customFormat="1" ht="4.5" customHeight="1" hidden="1">
      <c r="A60" s="91"/>
    </row>
    <row r="61" s="50" customFormat="1" ht="15" hidden="1">
      <c r="A61" s="91"/>
    </row>
    <row r="62" s="50" customFormat="1" ht="15" hidden="1">
      <c r="A62" s="91"/>
    </row>
    <row r="63" s="50" customFormat="1" ht="3" customHeight="1">
      <c r="A63" s="91"/>
    </row>
    <row r="64" s="50" customFormat="1" ht="2.25" customHeight="1">
      <c r="A64" s="91"/>
    </row>
    <row r="65" spans="1:17" s="50" customFormat="1" ht="12" customHeight="1">
      <c r="A65" s="537" t="s">
        <v>356</v>
      </c>
      <c r="B65" s="538"/>
      <c r="C65" s="538"/>
      <c r="D65" s="538"/>
      <c r="E65" s="538"/>
      <c r="F65" s="538"/>
      <c r="G65" s="538"/>
      <c r="H65" s="538"/>
      <c r="I65" s="538"/>
      <c r="J65" s="538"/>
      <c r="K65" s="538"/>
      <c r="L65" s="538"/>
      <c r="M65" s="538"/>
      <c r="N65" s="538"/>
      <c r="O65" s="538"/>
      <c r="P65" s="539"/>
      <c r="Q65" s="394"/>
    </row>
    <row r="66" spans="1:17" s="50" customFormat="1" ht="13.5" customHeight="1">
      <c r="A66" s="540"/>
      <c r="B66" s="541"/>
      <c r="C66" s="541"/>
      <c r="D66" s="541"/>
      <c r="E66" s="541"/>
      <c r="F66" s="541"/>
      <c r="G66" s="541"/>
      <c r="H66" s="541"/>
      <c r="I66" s="541"/>
      <c r="J66" s="541"/>
      <c r="K66" s="541"/>
      <c r="L66" s="541"/>
      <c r="M66" s="541"/>
      <c r="N66" s="541"/>
      <c r="O66" s="541"/>
      <c r="P66" s="542"/>
      <c r="Q66" s="394"/>
    </row>
    <row r="67" spans="1:17" s="50" customFormat="1" ht="13.5" customHeight="1">
      <c r="A67" s="540"/>
      <c r="B67" s="541"/>
      <c r="C67" s="541"/>
      <c r="D67" s="541"/>
      <c r="E67" s="541"/>
      <c r="F67" s="541"/>
      <c r="G67" s="541"/>
      <c r="H67" s="541"/>
      <c r="I67" s="541"/>
      <c r="J67" s="541"/>
      <c r="K67" s="541"/>
      <c r="L67" s="541"/>
      <c r="M67" s="541"/>
      <c r="N67" s="541"/>
      <c r="O67" s="541"/>
      <c r="P67" s="542"/>
      <c r="Q67" s="394"/>
    </row>
    <row r="68" spans="1:17" ht="13.5" customHeight="1">
      <c r="A68" s="312" t="s">
        <v>360</v>
      </c>
      <c r="B68" s="389"/>
      <c r="C68" s="390"/>
      <c r="D68" s="390"/>
      <c r="E68" s="390"/>
      <c r="F68" s="390"/>
      <c r="G68" s="390"/>
      <c r="H68" s="390"/>
      <c r="I68" s="390"/>
      <c r="J68" s="390"/>
      <c r="K68" s="390"/>
      <c r="L68" s="317"/>
      <c r="M68" s="317"/>
      <c r="N68" s="317"/>
      <c r="O68" s="317"/>
      <c r="P68" s="391"/>
      <c r="Q68" s="317"/>
    </row>
    <row r="69" spans="1:17" ht="13.5" customHeight="1">
      <c r="A69" s="312"/>
      <c r="B69" s="389" t="s">
        <v>359</v>
      </c>
      <c r="C69" s="390"/>
      <c r="D69" s="390"/>
      <c r="E69" s="390"/>
      <c r="F69" s="390"/>
      <c r="G69" s="390"/>
      <c r="H69" s="390"/>
      <c r="I69" s="390"/>
      <c r="J69" s="390"/>
      <c r="K69" s="390"/>
      <c r="L69" s="317"/>
      <c r="M69" s="317"/>
      <c r="N69" s="317"/>
      <c r="O69" s="317"/>
      <c r="P69" s="391"/>
      <c r="Q69" s="317"/>
    </row>
    <row r="70" spans="1:17" ht="1.5" customHeight="1">
      <c r="A70" s="312"/>
      <c r="B70" s="390"/>
      <c r="C70" s="390"/>
      <c r="D70" s="390"/>
      <c r="E70" s="390"/>
      <c r="F70" s="390"/>
      <c r="G70" s="390"/>
      <c r="H70" s="390"/>
      <c r="I70" s="390"/>
      <c r="J70" s="390"/>
      <c r="K70" s="390"/>
      <c r="L70" s="317"/>
      <c r="M70" s="317"/>
      <c r="N70" s="317"/>
      <c r="O70" s="317"/>
      <c r="P70" s="391"/>
      <c r="Q70" s="317"/>
    </row>
    <row r="71" spans="1:17" s="28" customFormat="1" ht="13.5" customHeight="1">
      <c r="A71" s="346" t="s">
        <v>354</v>
      </c>
      <c r="B71" s="313"/>
      <c r="C71" s="313"/>
      <c r="D71" s="313"/>
      <c r="E71" s="313"/>
      <c r="F71" s="313"/>
      <c r="G71" s="313"/>
      <c r="H71" s="313"/>
      <c r="I71" s="313"/>
      <c r="J71" s="313"/>
      <c r="K71" s="313"/>
      <c r="L71" s="319"/>
      <c r="M71" s="314"/>
      <c r="N71" s="320"/>
      <c r="O71" s="320"/>
      <c r="P71" s="348"/>
      <c r="Q71" s="349"/>
    </row>
    <row r="72" spans="1:17" s="62" customFormat="1" ht="3" customHeight="1">
      <c r="A72" s="322"/>
      <c r="B72" s="322"/>
      <c r="C72" s="322"/>
      <c r="D72" s="322"/>
      <c r="E72" s="322"/>
      <c r="F72" s="322"/>
      <c r="G72" s="323"/>
      <c r="H72" s="322"/>
      <c r="I72" s="323"/>
      <c r="J72" s="322"/>
      <c r="K72" s="323"/>
      <c r="L72" s="322"/>
      <c r="M72" s="323"/>
      <c r="N72" s="322"/>
      <c r="O72" s="323"/>
      <c r="P72" s="322"/>
      <c r="Q72" s="2"/>
    </row>
    <row r="73" spans="1:15" s="235" customFormat="1" ht="14.25" customHeight="1">
      <c r="A73" s="257"/>
      <c r="B73" s="257"/>
      <c r="C73" s="257"/>
      <c r="D73" s="257"/>
      <c r="E73" s="257"/>
      <c r="F73" s="257"/>
      <c r="G73" s="256" t="s">
        <v>3</v>
      </c>
      <c r="H73" s="258"/>
      <c r="I73" s="234" t="s">
        <v>5</v>
      </c>
      <c r="K73" s="236" t="s">
        <v>6</v>
      </c>
      <c r="M73" s="259" t="s">
        <v>7</v>
      </c>
      <c r="O73" s="264" t="s">
        <v>49</v>
      </c>
    </row>
    <row r="74" s="50" customFormat="1" ht="4.5" customHeight="1">
      <c r="A74" s="91"/>
    </row>
    <row r="75" spans="1:9" ht="14.25" customHeight="1">
      <c r="A75" s="261" t="s">
        <v>27</v>
      </c>
      <c r="B75" s="181" t="s">
        <v>282</v>
      </c>
      <c r="I75" s="184"/>
    </row>
    <row r="76" spans="1:2" ht="14.25" customHeight="1">
      <c r="A76" s="260"/>
      <c r="B76" s="191" t="s">
        <v>410</v>
      </c>
    </row>
    <row r="77" spans="1:15" ht="14.25" customHeight="1">
      <c r="A77" s="260"/>
      <c r="B77" s="191" t="s">
        <v>343</v>
      </c>
      <c r="G77" s="149">
        <f>IF('Data Entry Page'!$F$46&lt;&gt;"",IF(OR('Data Entry Page'!$F$48="No",'Data Entry Page'!$N$51&gt;0),0,+'Informational Summary Page'!K14),"")</f>
      </c>
      <c r="H77" s="191"/>
      <c r="I77" s="149">
        <f>IF('Data Entry Page'!$F$46&lt;&gt;"",IF(OR('Data Entry Page'!$F$48="No",'Data Entry Page'!$N$51&gt;0),0,+'Informational Summary Page'!M14),"")</f>
      </c>
      <c r="J77" s="191"/>
      <c r="K77" s="149">
        <f>IF('Data Entry Page'!$F$46&lt;&gt;"",IF(OR('Data Entry Page'!$F$48="No",'Data Entry Page'!$N$51&gt;0),0,+'Informational Summary Page'!O14),"")</f>
      </c>
      <c r="L77" s="191"/>
      <c r="M77" s="149">
        <f>IF('Data Entry Page'!$F$46&lt;&gt;"",IF(OR('Data Entry Page'!$F$48="No",'Data Entry Page'!$N$51&gt;0),0,+'Informational Summary Page'!Q14),"")</f>
      </c>
      <c r="N77" s="191"/>
      <c r="O77" s="149">
        <f>IF('Data Entry Page'!$F$46&lt;&gt;"",IF(OR('Data Entry Page'!$F$48="No",'Data Entry Page'!$N$51&gt;0),0,+'Informational Summary Page'!S14),"")</f>
      </c>
    </row>
    <row r="78" spans="1:15" s="50" customFormat="1" ht="4.5" customHeight="1">
      <c r="A78" s="91"/>
      <c r="G78" s="191"/>
      <c r="H78" s="191"/>
      <c r="I78" s="191"/>
      <c r="J78" s="191"/>
      <c r="K78" s="191"/>
      <c r="L78" s="191"/>
      <c r="M78" s="191"/>
      <c r="N78" s="191"/>
      <c r="O78" s="191"/>
    </row>
    <row r="79" spans="1:15" s="50" customFormat="1" ht="3" customHeight="1">
      <c r="A79" s="91"/>
      <c r="G79" s="191"/>
      <c r="H79" s="191"/>
      <c r="I79" s="191"/>
      <c r="J79" s="191"/>
      <c r="K79" s="191"/>
      <c r="L79" s="191"/>
      <c r="M79" s="191"/>
      <c r="N79" s="191"/>
      <c r="O79" s="191"/>
    </row>
    <row r="80" spans="1:15" ht="14.25" customHeight="1">
      <c r="A80" s="261" t="s">
        <v>28</v>
      </c>
      <c r="B80" s="181" t="s">
        <v>283</v>
      </c>
      <c r="G80" s="191"/>
      <c r="H80" s="191"/>
      <c r="I80" s="330"/>
      <c r="J80" s="191"/>
      <c r="K80" s="191"/>
      <c r="L80" s="191"/>
      <c r="M80" s="191"/>
      <c r="N80" s="191"/>
      <c r="O80" s="191"/>
    </row>
    <row r="81" spans="1:15" ht="14.25" customHeight="1">
      <c r="A81" s="260"/>
      <c r="B81" s="148" t="s">
        <v>350</v>
      </c>
      <c r="C81" s="72"/>
      <c r="D81" s="72"/>
      <c r="E81" s="72"/>
      <c r="F81" s="72"/>
      <c r="G81" s="149">
        <f>IF('Data Entry Page'!$F$48&lt;&gt;"",IF($O42&lt;&gt;"",+$O42+G77,IF($O45&lt;&gt;"",+$O45,"")),"")</f>
      </c>
      <c r="H81" s="148"/>
      <c r="I81" s="149">
        <f>IF('Data Entry Page'!$F$48&lt;&gt;"",IF($O42&lt;&gt;"",+$O42+I77,IF($O45&lt;&gt;"",+$O45,"")),"")</f>
      </c>
      <c r="J81" s="191"/>
      <c r="K81" s="149">
        <f>IF('Data Entry Page'!$F$48&lt;&gt;"",IF($O42&lt;&gt;"",+$O42+K77,IF($O45&lt;&gt;"",+$O45,"")),"")</f>
      </c>
      <c r="L81" s="191"/>
      <c r="M81" s="149">
        <f>IF('Data Entry Page'!$F$48&lt;&gt;"",IF($O42&lt;&gt;"",+$O42+M77,IF($O45&lt;&gt;"",+$O45,"")),"")</f>
      </c>
      <c r="N81" s="191"/>
      <c r="O81" s="149">
        <f>IF('Data Entry Page'!$F$48&lt;&gt;"",IF($O42&lt;&gt;"",+$O42+O77,IF($O45&lt;&gt;"",+$O45,"")),"")</f>
      </c>
    </row>
    <row r="82" spans="1:15" s="50" customFormat="1" ht="3" customHeight="1">
      <c r="A82" s="91"/>
      <c r="G82" s="191"/>
      <c r="H82" s="191"/>
      <c r="I82" s="191"/>
      <c r="J82" s="191"/>
      <c r="K82" s="191"/>
      <c r="L82" s="191"/>
      <c r="M82" s="191"/>
      <c r="N82" s="191"/>
      <c r="O82" s="191"/>
    </row>
    <row r="83" spans="1:15" ht="14.25" customHeight="1">
      <c r="A83" s="261" t="s">
        <v>29</v>
      </c>
      <c r="B83" s="231" t="s">
        <v>30</v>
      </c>
      <c r="C83" s="72"/>
      <c r="D83" s="72"/>
      <c r="E83" s="72"/>
      <c r="F83" s="72"/>
      <c r="G83" s="148"/>
      <c r="H83" s="148"/>
      <c r="I83" s="331"/>
      <c r="J83" s="191"/>
      <c r="K83" s="191"/>
      <c r="L83" s="191"/>
      <c r="M83" s="191"/>
      <c r="N83" s="191"/>
      <c r="O83" s="191"/>
    </row>
    <row r="84" spans="1:15" ht="14.25" customHeight="1">
      <c r="A84" s="260"/>
      <c r="B84" s="148" t="s">
        <v>351</v>
      </c>
      <c r="C84" s="72"/>
      <c r="D84" s="72"/>
      <c r="E84" s="72"/>
      <c r="F84" s="72"/>
      <c r="G84" s="332">
        <f>IF($O$13&lt;&gt;"",IF('Data Entry Page'!$F$48&lt;&gt;"",+'Informational Form A'!I60,""),"")</f>
      </c>
      <c r="H84" s="148"/>
      <c r="I84" s="332">
        <f>IF($O$13&lt;&gt;"",IF('Data Entry Page'!$F$48&lt;&gt;"",+'Informational Form A'!K60,""),"")</f>
      </c>
      <c r="J84" s="191"/>
      <c r="K84" s="332">
        <f>IF($O$13&lt;&gt;"",IF('Data Entry Page'!$F$48&lt;&gt;"",+'Informational Form A'!M60,""),"")</f>
      </c>
      <c r="L84" s="191"/>
      <c r="M84" s="332">
        <f>IF($O$13&lt;&gt;"",IF('Data Entry Page'!$F$48&lt;&gt;"",+'Informational Form A'!O60,""),"")</f>
      </c>
      <c r="N84" s="191"/>
      <c r="O84" s="332">
        <f>IF($O$13&lt;&gt;"",IF('Data Entry Page'!$F$48&lt;&gt;"",+'Informational Form A'!T60,""),"")</f>
      </c>
    </row>
    <row r="85" spans="1:15" s="50" customFormat="1" ht="3" customHeight="1">
      <c r="A85" s="91"/>
      <c r="G85" s="191"/>
      <c r="H85" s="191"/>
      <c r="I85" s="191"/>
      <c r="J85" s="191"/>
      <c r="K85" s="191"/>
      <c r="L85" s="191"/>
      <c r="M85" s="191"/>
      <c r="N85" s="191"/>
      <c r="O85" s="191"/>
    </row>
    <row r="86" spans="1:15" ht="14.25" customHeight="1">
      <c r="A86" s="261" t="s">
        <v>31</v>
      </c>
      <c r="B86" s="181" t="s">
        <v>398</v>
      </c>
      <c r="G86" s="191"/>
      <c r="H86" s="191"/>
      <c r="I86" s="331"/>
      <c r="J86" s="191"/>
      <c r="K86" s="191"/>
      <c r="L86" s="191"/>
      <c r="M86" s="191"/>
      <c r="N86" s="191"/>
      <c r="O86" s="191"/>
    </row>
    <row r="87" spans="1:15" ht="14.25" customHeight="1" hidden="1">
      <c r="A87" s="260"/>
      <c r="B87" s="191"/>
      <c r="G87" s="191"/>
      <c r="H87" s="191"/>
      <c r="I87" s="331"/>
      <c r="J87" s="191"/>
      <c r="K87" s="191"/>
      <c r="L87" s="191"/>
      <c r="M87" s="191"/>
      <c r="N87" s="191"/>
      <c r="O87" s="191"/>
    </row>
    <row r="88" spans="1:15" ht="14.25" customHeight="1">
      <c r="A88" s="260"/>
      <c r="B88" s="191" t="s">
        <v>345</v>
      </c>
      <c r="G88" s="48">
        <f>IF(OR(G81&lt;&gt;"",G84&lt;&gt;""),ROUND(G81*G84/100,0),"")</f>
      </c>
      <c r="H88" s="191"/>
      <c r="I88" s="48">
        <f>IF(OR(I81&lt;&gt;"",I84&lt;&gt;""),ROUND(I81*I84/100,0),"")</f>
      </c>
      <c r="J88" s="191"/>
      <c r="K88" s="48">
        <f>IF(OR(K81&lt;&gt;"",K84&lt;&gt;""),ROUND(K81*K84/100,0),"")</f>
      </c>
      <c r="L88" s="191"/>
      <c r="M88" s="48">
        <f>IF(OR(M81&lt;&gt;"",M84&lt;&gt;""),ROUND(M81*M84/100,0),"")</f>
      </c>
      <c r="N88" s="191"/>
      <c r="O88" s="48">
        <f>IF(OR(O81&lt;&gt;"",O84&lt;&gt;""),ROUND(O81*O84/100,0),"")</f>
      </c>
    </row>
    <row r="89" spans="1:15" s="50" customFormat="1" ht="3" customHeight="1">
      <c r="A89" s="91"/>
      <c r="G89" s="191"/>
      <c r="H89" s="191"/>
      <c r="I89" s="191"/>
      <c r="J89" s="191"/>
      <c r="K89" s="191"/>
      <c r="L89" s="191"/>
      <c r="M89" s="191"/>
      <c r="N89" s="191"/>
      <c r="O89" s="191"/>
    </row>
    <row r="90" spans="1:15" ht="14.25" customHeight="1">
      <c r="A90" s="261" t="s">
        <v>32</v>
      </c>
      <c r="B90" s="181" t="s">
        <v>284</v>
      </c>
      <c r="G90" s="191"/>
      <c r="H90" s="191"/>
      <c r="I90" s="191"/>
      <c r="J90" s="191"/>
      <c r="K90" s="191"/>
      <c r="L90" s="191"/>
      <c r="M90" s="191"/>
      <c r="N90" s="191"/>
      <c r="O90" s="191"/>
    </row>
    <row r="91" spans="1:15" ht="14.25" customHeight="1">
      <c r="A91" s="260"/>
      <c r="B91" s="191" t="s">
        <v>285</v>
      </c>
      <c r="G91" s="333">
        <f>IF('Data Entry Page'!$P$5=2015,0.008,"Use PY Calculator")</f>
        <v>0.008</v>
      </c>
      <c r="H91" s="190"/>
      <c r="I91" s="333">
        <f>IF('Data Entry Page'!$P$5=2015,0.008,"Use PY Calculator")</f>
        <v>0.008</v>
      </c>
      <c r="J91" s="190"/>
      <c r="K91" s="333">
        <f>IF('Data Entry Page'!$P$5=2015,0.008,"Use PY Calculator")</f>
        <v>0.008</v>
      </c>
      <c r="L91" s="190"/>
      <c r="M91" s="333">
        <f>IF('Data Entry Page'!$P$5=2015,0.008,"Use PY Calculator")</f>
        <v>0.008</v>
      </c>
      <c r="N91" s="191"/>
      <c r="O91" s="333">
        <f>IF('Data Entry Page'!$P$5=2015,0.008,"Use PY Calculator")</f>
        <v>0.008</v>
      </c>
    </row>
    <row r="92" spans="1:15" s="50" customFormat="1" ht="3" customHeight="1">
      <c r="A92" s="91"/>
      <c r="G92" s="191"/>
      <c r="H92" s="191"/>
      <c r="I92" s="191"/>
      <c r="J92" s="191"/>
      <c r="K92" s="191"/>
      <c r="L92" s="191"/>
      <c r="M92" s="191"/>
      <c r="N92" s="191"/>
      <c r="O92" s="191"/>
    </row>
    <row r="93" spans="1:15" ht="14.25" customHeight="1">
      <c r="A93" s="261" t="s">
        <v>34</v>
      </c>
      <c r="B93" s="181" t="s">
        <v>286</v>
      </c>
      <c r="G93" s="191"/>
      <c r="H93" s="191"/>
      <c r="I93" s="191"/>
      <c r="J93" s="191"/>
      <c r="K93" s="191"/>
      <c r="L93" s="191"/>
      <c r="M93" s="191"/>
      <c r="N93" s="191"/>
      <c r="O93" s="191"/>
    </row>
    <row r="94" spans="1:15" ht="14.25" customHeight="1">
      <c r="A94" s="260"/>
      <c r="B94" s="191" t="s">
        <v>346</v>
      </c>
      <c r="G94" s="208">
        <f>IF(AND(G88&lt;&gt;"",G91&lt;&gt;""),ROUND(G88*G91,0),"")</f>
      </c>
      <c r="H94" s="209"/>
      <c r="I94" s="208">
        <f>IF(AND(I88&lt;&gt;"",I91&lt;&gt;""),ROUND(I88*I91,0),"")</f>
      </c>
      <c r="J94" s="209"/>
      <c r="K94" s="208">
        <f>IF(AND(K88&lt;&gt;"",K91&lt;&gt;""),ROUND(K88*K91,0),"")</f>
      </c>
      <c r="L94" s="209"/>
      <c r="M94" s="208">
        <f>IF(AND(M88&lt;&gt;"",M91&lt;&gt;""),ROUND(M88*M91,0),"")</f>
      </c>
      <c r="N94" s="209"/>
      <c r="O94" s="208">
        <f>IF(AND(O88&lt;&gt;"",O91&lt;&gt;""),ROUND(O88*O91,0),"")</f>
      </c>
    </row>
    <row r="95" spans="1:15" s="50" customFormat="1" ht="3" customHeight="1">
      <c r="A95" s="91"/>
      <c r="G95" s="209"/>
      <c r="H95" s="209"/>
      <c r="I95" s="209"/>
      <c r="J95" s="209"/>
      <c r="K95" s="209"/>
      <c r="L95" s="209"/>
      <c r="M95" s="209"/>
      <c r="N95" s="209"/>
      <c r="O95" s="209"/>
    </row>
    <row r="96" spans="1:15" ht="14.25" customHeight="1">
      <c r="A96" s="261" t="s">
        <v>35</v>
      </c>
      <c r="B96" s="181" t="s">
        <v>399</v>
      </c>
      <c r="G96" s="191"/>
      <c r="H96" s="191"/>
      <c r="I96" s="191"/>
      <c r="J96" s="191"/>
      <c r="K96" s="191"/>
      <c r="L96" s="191"/>
      <c r="M96" s="191"/>
      <c r="N96" s="191"/>
      <c r="O96" s="191"/>
    </row>
    <row r="97" spans="1:15" ht="14.25" customHeight="1" hidden="1">
      <c r="A97" s="260"/>
      <c r="B97" s="191"/>
      <c r="G97" s="191"/>
      <c r="H97" s="191"/>
      <c r="I97" s="191"/>
      <c r="J97" s="191"/>
      <c r="K97" s="191"/>
      <c r="L97" s="191"/>
      <c r="M97" s="191"/>
      <c r="N97" s="191"/>
      <c r="O97" s="191"/>
    </row>
    <row r="98" spans="1:15" ht="14.25" customHeight="1">
      <c r="A98" s="260"/>
      <c r="B98" s="191" t="s">
        <v>347</v>
      </c>
      <c r="G98" s="48">
        <f>IF(OR(G88&lt;&gt;"",G94&lt;&gt;""),+G88+G94,"")</f>
      </c>
      <c r="H98" s="191"/>
      <c r="I98" s="48">
        <f>IF(OR(I88&lt;&gt;"",I94&lt;&gt;""),+I88+I94,"")</f>
      </c>
      <c r="J98" s="191"/>
      <c r="K98" s="48">
        <f>IF(OR(K88&lt;&gt;"",K94&lt;&gt;""),+K88+K94,"")</f>
      </c>
      <c r="L98" s="191"/>
      <c r="M98" s="48">
        <f>IF(OR(M88&lt;&gt;"",M94&lt;&gt;""),+M88+M94,"")</f>
      </c>
      <c r="N98" s="191"/>
      <c r="O98" s="48">
        <f>IF(OR(O88&lt;&gt;"",O94&lt;&gt;""),+O88+O94,"")</f>
      </c>
    </row>
    <row r="99" spans="1:15" s="50" customFormat="1" ht="3" customHeight="1">
      <c r="A99" s="91"/>
      <c r="G99" s="191"/>
      <c r="H99" s="191"/>
      <c r="I99" s="191"/>
      <c r="J99" s="191"/>
      <c r="K99" s="191"/>
      <c r="L99" s="191"/>
      <c r="M99" s="191"/>
      <c r="N99" s="191"/>
      <c r="O99" s="191"/>
    </row>
    <row r="100" spans="1:15" ht="14.25" customHeight="1">
      <c r="A100" s="261" t="s">
        <v>36</v>
      </c>
      <c r="B100" s="181" t="s">
        <v>25</v>
      </c>
      <c r="G100" s="191"/>
      <c r="H100" s="191"/>
      <c r="I100" s="191"/>
      <c r="J100" s="191"/>
      <c r="K100" s="191"/>
      <c r="L100" s="191"/>
      <c r="M100" s="191"/>
      <c r="N100" s="191"/>
      <c r="O100" s="191"/>
    </row>
    <row r="101" spans="1:15" ht="14.25" customHeight="1">
      <c r="A101" s="260"/>
      <c r="B101" s="191" t="s">
        <v>300</v>
      </c>
      <c r="G101" s="208">
        <f>IF($O$13&lt;&gt;"",IF('Data Entry Page'!$F$48&lt;&gt;"",'Informational Form A'!I38,""),"")</f>
      </c>
      <c r="H101" s="191"/>
      <c r="I101" s="208">
        <f>IF($O$13&lt;&gt;"",IF('Data Entry Page'!$F$48&lt;&gt;"",'Informational Form A'!K38,""),"")</f>
      </c>
      <c r="J101" s="191"/>
      <c r="K101" s="208">
        <f>IF($O$13&lt;&gt;"",IF('Data Entry Page'!$F$48&lt;&gt;"",'Informational Form A'!M38,""),"")</f>
      </c>
      <c r="L101" s="191"/>
      <c r="M101" s="208">
        <f>IF($O$13&lt;&gt;"",IF('Data Entry Page'!$F$48&lt;&gt;"",'Informational Form A'!O38,""),"")</f>
      </c>
      <c r="N101" s="191"/>
      <c r="O101" s="208">
        <f>IF($O$13&lt;&gt;"",IF('Data Entry Page'!$F$48&lt;&gt;"",'Informational Form A'!Q38,""),"")</f>
      </c>
    </row>
    <row r="102" spans="1:15" s="50" customFormat="1" ht="3" customHeight="1">
      <c r="A102" s="91"/>
      <c r="G102" s="191"/>
      <c r="H102" s="191"/>
      <c r="I102" s="191"/>
      <c r="J102" s="191"/>
      <c r="K102" s="191"/>
      <c r="L102" s="191"/>
      <c r="M102" s="191"/>
      <c r="N102" s="191"/>
      <c r="O102" s="191"/>
    </row>
    <row r="103" spans="1:15" ht="14.25" customHeight="1">
      <c r="A103" s="261" t="s">
        <v>37</v>
      </c>
      <c r="B103" s="181" t="s">
        <v>412</v>
      </c>
      <c r="G103" s="191"/>
      <c r="H103" s="191"/>
      <c r="I103" s="191"/>
      <c r="J103" s="191"/>
      <c r="K103" s="191"/>
      <c r="L103" s="191"/>
      <c r="M103" s="191"/>
      <c r="N103" s="191"/>
      <c r="O103" s="191"/>
    </row>
    <row r="104" spans="1:15" ht="14.25" customHeight="1">
      <c r="A104" s="261"/>
      <c r="B104" s="498" t="s">
        <v>411</v>
      </c>
      <c r="C104" s="468"/>
      <c r="D104" s="468"/>
      <c r="E104" s="468"/>
      <c r="F104" s="468"/>
      <c r="G104" s="468"/>
      <c r="H104" s="468"/>
      <c r="I104" s="468"/>
      <c r="J104" s="468"/>
      <c r="K104" s="468"/>
      <c r="L104" s="468"/>
      <c r="M104" s="468"/>
      <c r="N104" s="468"/>
      <c r="O104" s="468"/>
    </row>
    <row r="105" spans="1:15" ht="14.25" customHeight="1">
      <c r="A105" s="260"/>
      <c r="B105" s="191" t="s">
        <v>352</v>
      </c>
      <c r="G105" s="227">
        <f>IF(G101&lt;&gt;"",IF(G101&lt;&gt;0,ROUND(G98/G101*100,4),0),"")</f>
      </c>
      <c r="H105" s="191"/>
      <c r="I105" s="227">
        <f>IF(I101&lt;&gt;"",IF(I101=0,0,ROUND(I98/I101*100,4)),"")</f>
      </c>
      <c r="J105" s="191"/>
      <c r="K105" s="227">
        <f>IF(K101&lt;&gt;"",IF(K101=0,0,ROUND(K98/K101*100,4)),"")</f>
      </c>
      <c r="L105" s="191"/>
      <c r="M105" s="227">
        <f>IF(M101&lt;&gt;"",IF(M101=0,0,ROUND(M98/M101*100,4)),"")</f>
      </c>
      <c r="N105" s="191"/>
      <c r="O105" s="227">
        <f>IF(O101&lt;&gt;"",IF(O101=0,0,ROUND(O98/O101*100,4)),"")</f>
      </c>
    </row>
    <row r="106" spans="1:2" s="50" customFormat="1" ht="3" customHeight="1">
      <c r="A106" s="91"/>
      <c r="B106" s="266"/>
    </row>
    <row r="107" spans="1:2" s="225" customFormat="1" ht="13.5" customHeight="1">
      <c r="A107" s="269" t="s">
        <v>38</v>
      </c>
      <c r="B107" s="181" t="s">
        <v>320</v>
      </c>
    </row>
    <row r="108" spans="1:15" s="225" customFormat="1" ht="12.75" customHeight="1">
      <c r="A108" s="269"/>
      <c r="B108" s="543" t="s">
        <v>396</v>
      </c>
      <c r="C108" s="501"/>
      <c r="D108" s="501"/>
      <c r="E108" s="501"/>
      <c r="F108" s="501"/>
      <c r="G108" s="501"/>
      <c r="H108" s="501"/>
      <c r="I108" s="501"/>
      <c r="J108" s="501"/>
      <c r="K108" s="501"/>
      <c r="L108" s="501"/>
      <c r="M108" s="501"/>
      <c r="N108" s="501"/>
      <c r="O108" s="501"/>
    </row>
    <row r="109" spans="1:15" s="225" customFormat="1" ht="13.5" customHeight="1">
      <c r="A109" s="269"/>
      <c r="B109" s="501"/>
      <c r="C109" s="501"/>
      <c r="D109" s="501"/>
      <c r="E109" s="501"/>
      <c r="F109" s="501"/>
      <c r="G109" s="501"/>
      <c r="H109" s="501"/>
      <c r="I109" s="501"/>
      <c r="J109" s="501"/>
      <c r="K109" s="501"/>
      <c r="L109" s="501"/>
      <c r="M109" s="501"/>
      <c r="N109" s="501"/>
      <c r="O109" s="501"/>
    </row>
    <row r="110" spans="1:15" s="225" customFormat="1" ht="13.5" customHeight="1">
      <c r="A110" s="269"/>
      <c r="B110" s="501"/>
      <c r="C110" s="501"/>
      <c r="D110" s="501"/>
      <c r="E110" s="501"/>
      <c r="F110" s="501"/>
      <c r="G110" s="501"/>
      <c r="H110" s="501"/>
      <c r="I110" s="501"/>
      <c r="J110" s="501"/>
      <c r="K110" s="501"/>
      <c r="L110" s="501"/>
      <c r="M110" s="501"/>
      <c r="N110" s="501"/>
      <c r="O110" s="501"/>
    </row>
    <row r="111" spans="1:15" s="225" customFormat="1" ht="13.5" customHeight="1">
      <c r="A111" s="269"/>
      <c r="B111" s="501"/>
      <c r="C111" s="501"/>
      <c r="D111" s="501"/>
      <c r="E111" s="501"/>
      <c r="F111" s="501"/>
      <c r="G111" s="501"/>
      <c r="H111" s="501"/>
      <c r="I111" s="501"/>
      <c r="J111" s="501"/>
      <c r="K111" s="501"/>
      <c r="L111" s="501"/>
      <c r="M111" s="501"/>
      <c r="N111" s="501"/>
      <c r="O111" s="501"/>
    </row>
    <row r="112" spans="1:15" s="225" customFormat="1" ht="3" customHeight="1">
      <c r="A112" s="269"/>
      <c r="B112" s="257"/>
      <c r="C112" s="257"/>
      <c r="D112" s="257"/>
      <c r="E112" s="257"/>
      <c r="F112" s="257"/>
      <c r="G112" s="257"/>
      <c r="H112" s="257"/>
      <c r="I112" s="257"/>
      <c r="J112" s="257"/>
      <c r="K112" s="257"/>
      <c r="L112" s="257"/>
      <c r="M112" s="257"/>
      <c r="N112" s="257"/>
      <c r="O112" s="257"/>
    </row>
    <row r="113" spans="1:16" s="225" customFormat="1" ht="13.5" customHeight="1">
      <c r="A113" s="269"/>
      <c r="B113" s="502" t="s">
        <v>397</v>
      </c>
      <c r="C113" s="501"/>
      <c r="D113" s="501"/>
      <c r="E113" s="501"/>
      <c r="F113" s="501"/>
      <c r="G113" s="501"/>
      <c r="H113" s="501"/>
      <c r="I113" s="501"/>
      <c r="J113" s="501"/>
      <c r="K113" s="501"/>
      <c r="L113" s="501"/>
      <c r="M113" s="501"/>
      <c r="N113" s="501"/>
      <c r="O113" s="501"/>
      <c r="P113" s="501"/>
    </row>
    <row r="114" spans="1:16" s="225" customFormat="1" ht="13.5" customHeight="1">
      <c r="A114" s="269"/>
      <c r="B114" s="501"/>
      <c r="C114" s="501"/>
      <c r="D114" s="501"/>
      <c r="E114" s="501"/>
      <c r="F114" s="501"/>
      <c r="G114" s="501"/>
      <c r="H114" s="501"/>
      <c r="I114" s="501"/>
      <c r="J114" s="501"/>
      <c r="K114" s="501"/>
      <c r="L114" s="501"/>
      <c r="M114" s="501"/>
      <c r="N114" s="501"/>
      <c r="O114" s="501"/>
      <c r="P114" s="501"/>
    </row>
    <row r="115" spans="1:15" s="225" customFormat="1" ht="15">
      <c r="A115" s="276"/>
      <c r="B115" s="148" t="s">
        <v>349</v>
      </c>
      <c r="G115" s="334">
        <f>IF(G81&gt;G105,G81,G105)</f>
      </c>
      <c r="H115" s="291"/>
      <c r="I115" s="334">
        <f>IF(I81&gt;I105,I81,I105)</f>
      </c>
      <c r="J115" s="291"/>
      <c r="K115" s="334">
        <f>IF(K81&gt;K105,K81,K105)</f>
      </c>
      <c r="L115" s="291"/>
      <c r="M115" s="334">
        <f>IF(M81&gt;M105,M81,M105)</f>
      </c>
      <c r="N115" s="291"/>
      <c r="O115" s="334">
        <f>IF(O81&gt;O105,O81,O105)</f>
      </c>
    </row>
    <row r="116" spans="1:2" s="225" customFormat="1" ht="19.5" customHeight="1">
      <c r="A116" s="276"/>
      <c r="B116" s="50"/>
    </row>
    <row r="117" spans="1:14" ht="6" customHeight="1" hidden="1">
      <c r="A117" s="263"/>
      <c r="B117" s="237"/>
      <c r="G117" s="178"/>
      <c r="H117" s="178"/>
      <c r="I117" s="178"/>
      <c r="J117" s="178"/>
      <c r="K117" s="178"/>
      <c r="L117" s="178"/>
      <c r="M117" s="63"/>
      <c r="N117" s="178"/>
    </row>
    <row r="118" ht="15.75" hidden="1">
      <c r="M118" s="50"/>
    </row>
    <row r="119" ht="15.75" hidden="1">
      <c r="M119" s="50"/>
    </row>
    <row r="120" ht="1.5" customHeight="1">
      <c r="M120" s="50"/>
    </row>
    <row r="121" ht="2.25" customHeight="1">
      <c r="M121" s="50"/>
    </row>
    <row r="122" ht="15.75">
      <c r="M122" s="50"/>
    </row>
    <row r="123" ht="15.75">
      <c r="M123" s="50"/>
    </row>
    <row r="124" ht="15.75">
      <c r="M124" s="50"/>
    </row>
    <row r="125" ht="15.75">
      <c r="M125" s="50"/>
    </row>
    <row r="126" ht="15.75">
      <c r="M126" s="50"/>
    </row>
    <row r="127" ht="15.75">
      <c r="M127" s="50"/>
    </row>
    <row r="128" ht="15.75">
      <c r="M128" s="50"/>
    </row>
    <row r="129" ht="15.75">
      <c r="M129" s="50"/>
    </row>
    <row r="130" ht="15.75">
      <c r="M130" s="50"/>
    </row>
    <row r="131" ht="15.75">
      <c r="M131" s="50"/>
    </row>
    <row r="132" ht="15.75">
      <c r="M132" s="50"/>
    </row>
    <row r="133" ht="15.75">
      <c r="M133" s="50"/>
    </row>
    <row r="134" ht="15.75">
      <c r="M134" s="50"/>
    </row>
    <row r="135" ht="15.75">
      <c r="M135" s="50"/>
    </row>
    <row r="136" ht="15.75">
      <c r="M136" s="50"/>
    </row>
    <row r="137" ht="15.75">
      <c r="M137" s="50"/>
    </row>
    <row r="138" ht="15.75">
      <c r="M138" s="50"/>
    </row>
    <row r="139" ht="15.75">
      <c r="M139" s="50"/>
    </row>
    <row r="140" ht="15.75">
      <c r="M140" s="50"/>
    </row>
    <row r="141" ht="15.75">
      <c r="M141" s="50"/>
    </row>
    <row r="142" ht="15.75">
      <c r="M142" s="50"/>
    </row>
    <row r="143" ht="15.75">
      <c r="M143" s="50"/>
    </row>
    <row r="144" ht="15.75">
      <c r="M144" s="50"/>
    </row>
    <row r="145" ht="15.75">
      <c r="M145" s="50"/>
    </row>
    <row r="146" ht="15.75">
      <c r="M146" s="50"/>
    </row>
    <row r="147" ht="15.75">
      <c r="M147" s="50"/>
    </row>
    <row r="148" ht="15.75">
      <c r="M148" s="50"/>
    </row>
    <row r="149" ht="15.75">
      <c r="M149" s="50"/>
    </row>
    <row r="150" ht="15.75">
      <c r="M150" s="50"/>
    </row>
    <row r="151" ht="15.75">
      <c r="M151" s="50"/>
    </row>
    <row r="152" ht="15.75">
      <c r="M152" s="50"/>
    </row>
    <row r="153" ht="15.75">
      <c r="M153" s="50"/>
    </row>
    <row r="154" ht="15.75">
      <c r="M154" s="50"/>
    </row>
    <row r="155" ht="15.75">
      <c r="M155" s="50"/>
    </row>
    <row r="156" ht="15.75">
      <c r="M156" s="50"/>
    </row>
    <row r="157" ht="15.75">
      <c r="M157" s="50"/>
    </row>
    <row r="158" ht="15.75">
      <c r="M158" s="50"/>
    </row>
    <row r="159" ht="15.75">
      <c r="M159" s="50"/>
    </row>
    <row r="160" ht="15.75">
      <c r="M160" s="50"/>
    </row>
    <row r="161" ht="15.75">
      <c r="M161" s="50"/>
    </row>
    <row r="162" ht="15.75">
      <c r="M162" s="50"/>
    </row>
    <row r="163" ht="15.75">
      <c r="M163" s="50"/>
    </row>
    <row r="164" ht="15.75">
      <c r="M164" s="50"/>
    </row>
    <row r="165" ht="15.75">
      <c r="M165" s="50"/>
    </row>
    <row r="166" ht="15.75">
      <c r="M166" s="50"/>
    </row>
    <row r="167" ht="15.75">
      <c r="M167" s="50"/>
    </row>
    <row r="168" ht="15.75">
      <c r="M168" s="50"/>
    </row>
    <row r="169" ht="15.75">
      <c r="M169" s="50"/>
    </row>
    <row r="170" ht="15.75">
      <c r="M170" s="50"/>
    </row>
    <row r="171" ht="15.75">
      <c r="M171" s="50"/>
    </row>
    <row r="172" ht="15.75">
      <c r="M172" s="50"/>
    </row>
    <row r="173" ht="15.75">
      <c r="M173" s="50"/>
    </row>
    <row r="174" ht="15.75">
      <c r="M174" s="50"/>
    </row>
    <row r="175" ht="15.75">
      <c r="M175" s="50"/>
    </row>
    <row r="176" ht="15.75">
      <c r="M176" s="50"/>
    </row>
    <row r="177" ht="15.75">
      <c r="M177" s="50"/>
    </row>
    <row r="178" ht="15.75">
      <c r="M178" s="50"/>
    </row>
    <row r="179" ht="15.75">
      <c r="M179" s="50"/>
    </row>
    <row r="180" ht="15.75">
      <c r="M180" s="50"/>
    </row>
    <row r="181" ht="15.75">
      <c r="M181" s="50"/>
    </row>
    <row r="182" ht="15.75">
      <c r="M182" s="50"/>
    </row>
    <row r="183" ht="15.75">
      <c r="M183" s="50"/>
    </row>
    <row r="184" ht="15.75">
      <c r="M184" s="50"/>
    </row>
    <row r="185" ht="15.75">
      <c r="M185" s="50"/>
    </row>
    <row r="186" ht="15.75">
      <c r="M186" s="50"/>
    </row>
    <row r="187" ht="15.75">
      <c r="M187" s="50"/>
    </row>
    <row r="188" ht="15.75">
      <c r="M188" s="50"/>
    </row>
    <row r="189" ht="15.75">
      <c r="M189" s="50"/>
    </row>
    <row r="190" ht="15.75">
      <c r="M190" s="50"/>
    </row>
    <row r="191" ht="15.75">
      <c r="M191" s="50"/>
    </row>
    <row r="192" ht="15.75">
      <c r="M192" s="50"/>
    </row>
    <row r="193" ht="15.75">
      <c r="M193" s="50"/>
    </row>
    <row r="194" ht="15.75">
      <c r="M194" s="50"/>
    </row>
    <row r="195" ht="15.75">
      <c r="M195" s="50"/>
    </row>
    <row r="196" ht="15.75">
      <c r="M196" s="50"/>
    </row>
  </sheetData>
  <sheetProtection password="A999" sheet="1"/>
  <mergeCells count="5">
    <mergeCell ref="B104:O104"/>
    <mergeCell ref="A10:N11"/>
    <mergeCell ref="A65:P67"/>
    <mergeCell ref="B108:O111"/>
    <mergeCell ref="B113:P114"/>
  </mergeCells>
  <printOptions/>
  <pageMargins left="0" right="0" top="0.25" bottom="0" header="0.25" footer="0"/>
  <pageSetup orientation="portrait" scale="90" r:id="rId1"/>
  <headerFooter>
    <oddHeader>&amp;R
</oddHeader>
    <oddFooter>&amp;L&amp;"Times New Roman,Bold"&amp;10(Form Revised 07-2015)&amp;C&amp;"Times New Roman,Bold"&amp;10INFORMAL TAX RATE CALCULATOR FILE
INFORMATIONAL FORM 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Becky Webb</cp:lastModifiedBy>
  <cp:lastPrinted>2015-07-15T20:34:11Z</cp:lastPrinted>
  <dcterms:created xsi:type="dcterms:W3CDTF">2003-03-17T16:23:27Z</dcterms:created>
  <dcterms:modified xsi:type="dcterms:W3CDTF">2015-07-20T13:35:32Z</dcterms:modified>
  <cp:category/>
  <cp:version/>
  <cp:contentType/>
  <cp:contentStatus/>
</cp:coreProperties>
</file>